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福祉総務担当\09 事業所指定関係\事業所指定様式\様式更新\更新後\HP掲載用\指定申請書類\"/>
    </mc:Choice>
  </mc:AlternateContent>
  <xr:revisionPtr revIDLastSave="0" documentId="13_ncr:1_{3B1183CE-9139-4F59-85C2-1DF54F5A2BC4}" xr6:coauthVersionLast="47" xr6:coauthVersionMax="47" xr10:uidLastSave="{00000000-0000-0000-0000-000000000000}"/>
  <bookViews>
    <workbookView xWindow="1950" yWindow="1950" windowWidth="21060" windowHeight="11040" xr2:uid="{3C7536C7-3273-4591-A59D-9D3E4246635A}"/>
  </bookViews>
  <sheets>
    <sheet name="勤務形態一覧（特定相談支援・障害児相談支援）" sheetId="1" r:id="rId1"/>
    <sheet name="(記載例)勤務形態一覧" sheetId="2" r:id="rId2"/>
  </sheets>
  <externalReferences>
    <externalReference r:id="rId3"/>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 localSheetId="1">#REF!</definedName>
    <definedName name="___kk06">#REF!</definedName>
    <definedName name="___kk29" localSheetId="1">#REF!</definedName>
    <definedName name="___kk29">#REF!</definedName>
    <definedName name="__kk06" localSheetId="1">#REF!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_xlnm.Print_Area" localSheetId="1">'(記載例)勤務形態一覧'!$A$1:$AN$76</definedName>
    <definedName name="_xlnm.Print_Area" localSheetId="0">'勤務形態一覧（特定相談支援・障害児相談支援）'!$A$1:$AN$76</definedName>
    <definedName name="Roman_01" localSheetId="1">#REF!</definedName>
    <definedName name="Roman_01">#REF!</definedName>
    <definedName name="Roman_02">#REF!</definedName>
    <definedName name="Roman_03" localSheetId="1">#REF!</definedName>
    <definedName name="Roman_03">#REF!</definedName>
    <definedName name="Roman_04" localSheetId="1">#REF!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L40" i="2" l="1"/>
  <c r="AG40" i="2"/>
  <c r="AA40" i="2"/>
  <c r="U40" i="2"/>
  <c r="O40" i="2"/>
  <c r="I40" i="2"/>
  <c r="E40" i="2"/>
  <c r="C40" i="2"/>
  <c r="R38" i="2"/>
  <c r="R37" i="2"/>
  <c r="V37" i="2" s="1"/>
  <c r="Z37" i="2" s="1"/>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1" i="2"/>
  <c r="AK31" i="2" s="1"/>
  <c r="AL31" i="2" s="1"/>
  <c r="AK30" i="2"/>
  <c r="AL30" i="2" s="1"/>
  <c r="AK29" i="2"/>
  <c r="AL29" i="2" s="1"/>
  <c r="AK28" i="2"/>
  <c r="AL28" i="2" s="1"/>
  <c r="AK27" i="2"/>
  <c r="AL27" i="2" s="1"/>
  <c r="AK26" i="2"/>
  <c r="AL26" i="2" s="1"/>
  <c r="AK25" i="2"/>
  <c r="AL25" i="2" s="1"/>
  <c r="AK24" i="2"/>
  <c r="AL24" i="2" s="1"/>
  <c r="AK23" i="2"/>
  <c r="AL23" i="2" s="1"/>
  <c r="AK22" i="2"/>
  <c r="AL22" i="2" s="1"/>
  <c r="AK21" i="2"/>
  <c r="AL21" i="2" s="1"/>
  <c r="AK20" i="2"/>
  <c r="AL20" i="2" s="1"/>
  <c r="AK19" i="2"/>
  <c r="AL19" i="2" s="1"/>
  <c r="AK18" i="2"/>
  <c r="AL18" i="2" s="1"/>
  <c r="AK17" i="2"/>
  <c r="AL17" i="2" s="1"/>
  <c r="AK16" i="2"/>
  <c r="AL16" i="2" s="1"/>
  <c r="AK15" i="2"/>
  <c r="AL15" i="2" s="1"/>
  <c r="AK14" i="2"/>
  <c r="AL14" i="2" s="1"/>
  <c r="AK13" i="2"/>
  <c r="AL13" i="2" s="1"/>
  <c r="AK12" i="2"/>
  <c r="AL12" i="2" s="1"/>
  <c r="AK11" i="2"/>
  <c r="AL11" i="2" s="1"/>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G9" i="2"/>
  <c r="AF9" i="2"/>
  <c r="AE9" i="2"/>
  <c r="AD9" i="2"/>
  <c r="AC9" i="2"/>
  <c r="AB9" i="2"/>
  <c r="AA9" i="2"/>
  <c r="Z9" i="2"/>
  <c r="Y9" i="2"/>
  <c r="X9" i="2"/>
  <c r="W9" i="2"/>
  <c r="V9" i="2"/>
  <c r="U9" i="2"/>
  <c r="T9" i="2"/>
  <c r="S9" i="2"/>
  <c r="R9" i="2"/>
  <c r="Q9" i="2"/>
  <c r="P9" i="2"/>
  <c r="O9" i="2"/>
  <c r="N9" i="2"/>
  <c r="M9" i="2"/>
  <c r="L9" i="2"/>
  <c r="K9" i="2"/>
  <c r="J9" i="2"/>
  <c r="I9" i="2"/>
  <c r="H9" i="2"/>
  <c r="G9" i="2"/>
  <c r="F9" i="2"/>
  <c r="AL44" i="1"/>
  <c r="AG44" i="1"/>
  <c r="AA44" i="1"/>
  <c r="U44" i="1"/>
  <c r="O44" i="1"/>
  <c r="I44" i="1"/>
  <c r="E44" i="1"/>
  <c r="C44" i="1"/>
  <c r="AL40" i="1"/>
  <c r="AG40" i="1"/>
  <c r="AA40" i="1"/>
  <c r="U40" i="1"/>
  <c r="O40" i="1"/>
  <c r="I40" i="1"/>
  <c r="E40" i="1"/>
  <c r="C40" i="1"/>
  <c r="R38" i="1"/>
  <c r="R37" i="1"/>
  <c r="V37" i="1" s="1"/>
  <c r="Z37" i="1" s="1"/>
  <c r="AJ31" i="1"/>
  <c r="AI31" i="1"/>
  <c r="AH31" i="1"/>
  <c r="AG31" i="1"/>
  <c r="AF31" i="1"/>
  <c r="AE31" i="1"/>
  <c r="AD31" i="1"/>
  <c r="AC31" i="1"/>
  <c r="AB31" i="1"/>
  <c r="AA31" i="1"/>
  <c r="Z31" i="1"/>
  <c r="Y31" i="1"/>
  <c r="X31" i="1"/>
  <c r="W31" i="1"/>
  <c r="V31" i="1"/>
  <c r="U31" i="1"/>
  <c r="T31" i="1"/>
  <c r="S31" i="1"/>
  <c r="R31" i="1"/>
  <c r="Q31" i="1"/>
  <c r="P31" i="1"/>
  <c r="O31" i="1"/>
  <c r="N31" i="1"/>
  <c r="M31" i="1"/>
  <c r="L31" i="1"/>
  <c r="K31" i="1"/>
  <c r="J31" i="1"/>
  <c r="I31" i="1"/>
  <c r="H31" i="1"/>
  <c r="G31" i="1"/>
  <c r="F31" i="1"/>
  <c r="AK31" i="1" s="1"/>
  <c r="AK30" i="1"/>
  <c r="AK29" i="1"/>
  <c r="AK28" i="1"/>
  <c r="AK27" i="1"/>
  <c r="AK26" i="1"/>
  <c r="AK25" i="1"/>
  <c r="AK24" i="1"/>
  <c r="AK23" i="1"/>
  <c r="AK22" i="1"/>
  <c r="AK21" i="1"/>
  <c r="AK20" i="1"/>
  <c r="AK19" i="1"/>
  <c r="AK18" i="1"/>
  <c r="AK17" i="1"/>
  <c r="AK16" i="1"/>
  <c r="AK15" i="1"/>
  <c r="AK14" i="1"/>
  <c r="AK13" i="1"/>
  <c r="AK12" i="1"/>
  <c r="AK11" i="1"/>
  <c r="AG10" i="1"/>
  <c r="AF10" i="1"/>
  <c r="AE10" i="1"/>
  <c r="AD10" i="1"/>
  <c r="AC10" i="1"/>
  <c r="AB10" i="1"/>
  <c r="AA10" i="1"/>
  <c r="Z10" i="1"/>
  <c r="Y10" i="1"/>
  <c r="X10" i="1"/>
  <c r="W10" i="1"/>
  <c r="V10" i="1"/>
  <c r="U10" i="1"/>
  <c r="T10" i="1"/>
  <c r="S10" i="1"/>
  <c r="R10" i="1"/>
  <c r="Q10" i="1"/>
  <c r="P10" i="1"/>
  <c r="O10" i="1"/>
  <c r="N10" i="1"/>
  <c r="M10" i="1"/>
  <c r="L10" i="1"/>
  <c r="K10" i="1"/>
  <c r="J10" i="1"/>
  <c r="I10" i="1"/>
  <c r="H10" i="1"/>
  <c r="G10" i="1"/>
  <c r="F10" i="1"/>
  <c r="AG9" i="1"/>
  <c r="AF9" i="1"/>
  <c r="AE9" i="1"/>
  <c r="AD9" i="1"/>
  <c r="AC9" i="1"/>
  <c r="AB9" i="1"/>
  <c r="AA9" i="1"/>
  <c r="Z9" i="1"/>
  <c r="Y9" i="1"/>
  <c r="X9" i="1"/>
  <c r="W9" i="1"/>
  <c r="V9" i="1"/>
  <c r="U9" i="1"/>
  <c r="T9" i="1"/>
  <c r="S9" i="1"/>
  <c r="R9" i="1"/>
  <c r="Q9" i="1"/>
  <c r="P9" i="1"/>
  <c r="O9" i="1"/>
  <c r="N9" i="1"/>
  <c r="M9" i="1"/>
  <c r="L9" i="1"/>
  <c r="K9" i="1"/>
  <c r="J9" i="1"/>
  <c r="I9" i="1"/>
  <c r="H9" i="1"/>
  <c r="G9" i="1"/>
  <c r="F9" i="1"/>
  <c r="O36" i="2" l="1"/>
  <c r="L36" i="2"/>
  <c r="I36" i="2"/>
  <c r="F36" i="2"/>
  <c r="E36" i="2"/>
  <c r="D36" i="2"/>
  <c r="AJ9" i="2"/>
  <c r="AI9" i="2"/>
  <c r="AH9" i="2"/>
  <c r="AJ10" i="2"/>
  <c r="AI10" i="2"/>
  <c r="AH10" i="2"/>
  <c r="C44" i="2"/>
  <c r="D43" i="2"/>
  <c r="C43" i="2"/>
  <c r="D42" i="2"/>
  <c r="C42" i="2"/>
  <c r="E44" i="2"/>
  <c r="F43" i="2"/>
  <c r="E43" i="2"/>
  <c r="F42" i="2"/>
  <c r="E42" i="2"/>
  <c r="I44" i="2"/>
  <c r="L43" i="2"/>
  <c r="I43" i="2"/>
  <c r="L42" i="2"/>
  <c r="I42" i="2"/>
  <c r="O44" i="2"/>
  <c r="R43" i="2"/>
  <c r="O43" i="2"/>
  <c r="R42" i="2"/>
  <c r="O42" i="2"/>
  <c r="U44" i="2"/>
  <c r="X43" i="2"/>
  <c r="U43" i="2"/>
  <c r="X42" i="2"/>
  <c r="U42" i="2"/>
  <c r="AA44" i="2"/>
  <c r="AD43" i="2"/>
  <c r="AA43" i="2"/>
  <c r="AD42" i="2"/>
  <c r="AA42" i="2"/>
  <c r="AG44" i="2"/>
  <c r="AJ43" i="2"/>
  <c r="AG43" i="2"/>
  <c r="AJ42" i="2"/>
  <c r="AG42" i="2"/>
  <c r="AL44" i="2"/>
  <c r="AM43" i="2"/>
  <c r="AL43" i="2"/>
  <c r="AM42" i="2"/>
  <c r="AL42" i="2"/>
  <c r="O36" i="1"/>
  <c r="L36" i="1"/>
  <c r="I36" i="1"/>
  <c r="F36" i="1"/>
  <c r="E36" i="1"/>
  <c r="D36" i="1"/>
  <c r="AJ9" i="1"/>
  <c r="AI9" i="1"/>
  <c r="AH9" i="1"/>
  <c r="AJ10" i="1"/>
  <c r="AI10" i="1"/>
  <c r="AH10" i="1"/>
  <c r="AL11" i="1"/>
  <c r="AL12" i="1"/>
  <c r="AL13" i="1"/>
  <c r="AL14" i="1"/>
  <c r="AL15" i="1"/>
  <c r="AL16" i="1"/>
  <c r="AL17" i="1"/>
  <c r="AL18" i="1"/>
  <c r="AL19" i="1"/>
  <c r="AL20" i="1"/>
  <c r="AL21" i="1"/>
  <c r="AL22" i="1"/>
  <c r="AL23" i="1"/>
  <c r="AL24" i="1"/>
  <c r="AL25" i="1"/>
  <c r="AL26" i="1"/>
  <c r="AL27" i="1"/>
  <c r="AL28" i="1"/>
  <c r="AL29" i="1"/>
  <c r="AL30" i="1"/>
  <c r="AL31" i="1"/>
  <c r="D43" i="1"/>
  <c r="C43" i="1"/>
  <c r="D42" i="1"/>
  <c r="C42" i="1"/>
  <c r="F43" i="1"/>
  <c r="E43" i="1"/>
  <c r="F42" i="1"/>
  <c r="E42" i="1"/>
  <c r="L43" i="1"/>
  <c r="I43" i="1"/>
  <c r="L42" i="1"/>
  <c r="I42" i="1"/>
  <c r="R43" i="1"/>
  <c r="O43" i="1"/>
  <c r="R42" i="1"/>
  <c r="O42" i="1"/>
  <c r="X43" i="1"/>
  <c r="U43" i="1"/>
  <c r="X42" i="1"/>
  <c r="U42" i="1"/>
  <c r="AD43" i="1"/>
  <c r="AA43" i="1"/>
  <c r="AD42" i="1"/>
  <c r="AA42" i="1"/>
  <c r="AJ43" i="1"/>
  <c r="AG43" i="1"/>
  <c r="AJ42" i="1"/>
  <c r="AG42" i="1"/>
  <c r="AM43" i="1"/>
  <c r="AL43" i="1"/>
  <c r="AM42" i="1"/>
  <c r="AL42" i="1"/>
</calcChain>
</file>

<file path=xl/sharedStrings.xml><?xml version="1.0" encoding="utf-8"?>
<sst xmlns="http://schemas.openxmlformats.org/spreadsheetml/2006/main" count="207" uniqueCount="91">
  <si>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</si>
  <si>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サービス種別</t>
    <rPh sb="4" eb="6">
      <t>シュベツ</t>
    </rPh>
    <phoneticPr fontId="10"/>
  </si>
  <si>
    <t>特定相談支援・障害児相談支援</t>
    <rPh sb="0" eb="2">
      <t>トクテイ</t>
    </rPh>
    <rPh sb="2" eb="4">
      <t>ソウダン</t>
    </rPh>
    <rPh sb="4" eb="6">
      <t>シエン</t>
    </rPh>
    <rPh sb="7" eb="10">
      <t>ショウガイジ</t>
    </rPh>
    <rPh sb="10" eb="12">
      <t>ソウダン</t>
    </rPh>
    <rPh sb="12" eb="14">
      <t>シエン</t>
    </rPh>
    <phoneticPr fontId="10"/>
  </si>
  <si>
    <t>年</t>
    <rPh sb="0" eb="1">
      <t>ネン</t>
    </rPh>
    <phoneticPr fontId="4"/>
  </si>
  <si>
    <t>月</t>
    <rPh sb="0" eb="1">
      <t>ゲツ</t>
    </rPh>
    <phoneticPr fontId="4"/>
  </si>
  <si>
    <t>事業所名</t>
    <rPh sb="0" eb="3">
      <t>ジギョウショ</t>
    </rPh>
    <rPh sb="3" eb="4">
      <t>メイ</t>
    </rPh>
    <phoneticPr fontId="10"/>
  </si>
  <si>
    <t>(1)記載する期間</t>
    <rPh sb="3" eb="5">
      <t>キサイ</t>
    </rPh>
    <rPh sb="7" eb="9">
      <t>キカン</t>
    </rPh>
    <phoneticPr fontId="4"/>
  </si>
  <si>
    <t>(2)予定/実績の別</t>
    <rPh sb="3" eb="5">
      <t>ヨテイ</t>
    </rPh>
    <rPh sb="6" eb="8">
      <t>ジッセキ</t>
    </rPh>
    <rPh sb="9" eb="10">
      <t>ベツ</t>
    </rPh>
    <phoneticPr fontId="4"/>
  </si>
  <si>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0"/>
  </si>
  <si>
    <t>時間/週</t>
    <rPh sb="0" eb="2">
      <t>ジカン</t>
    </rPh>
    <rPh sb="3" eb="4">
      <t>シュウ</t>
    </rPh>
    <phoneticPr fontId="4"/>
  </si>
  <si>
    <t>時間/月</t>
    <rPh sb="0" eb="2">
      <t>ジカン</t>
    </rPh>
    <rPh sb="3" eb="4">
      <t>ツキ</t>
    </rPh>
    <phoneticPr fontId="4"/>
  </si>
  <si>
    <t>No.</t>
  </si>
  <si>
    <t>(4)職種</t>
    <rPh sb="3" eb="5">
      <t>ショクシュ</t>
    </rPh>
    <phoneticPr fontId="4"/>
  </si>
  <si>
    <t>(5)勤務形態</t>
    <rPh sb="3" eb="5">
      <t>キンム</t>
    </rPh>
    <rPh sb="5" eb="7">
      <t>ケイタイ</t>
    </rPh>
    <phoneticPr fontId="4"/>
  </si>
  <si>
    <t>(6)資格</t>
    <rPh sb="3" eb="5">
      <t>シカク</t>
    </rPh>
    <phoneticPr fontId="4"/>
  </si>
  <si>
    <t>(7)氏名</t>
    <rPh sb="3" eb="5">
      <t>シメイ</t>
    </rPh>
    <phoneticPr fontId="4"/>
  </si>
  <si>
    <t>(8)</t>
  </si>
  <si>
    <t>(9)勤務時間数合計</t>
    <rPh sb="3" eb="5">
      <t>キンム</t>
    </rPh>
    <rPh sb="5" eb="7">
      <t>ジカン</t>
    </rPh>
    <rPh sb="7" eb="8">
      <t>スウ</t>
    </rPh>
    <rPh sb="8" eb="10">
      <t>ゴウケイ</t>
    </rPh>
    <phoneticPr fontId="4"/>
  </si>
  <si>
    <t>(10)週平均の勤務時間数</t>
    <rPh sb="4" eb="7">
      <t>シュウヘイキン</t>
    </rPh>
    <rPh sb="8" eb="10">
      <t>キンム</t>
    </rPh>
    <rPh sb="10" eb="12">
      <t>ジカン</t>
    </rPh>
    <rPh sb="12" eb="13">
      <t>スウ</t>
    </rPh>
    <phoneticPr fontId="4"/>
  </si>
  <si>
    <t>(11)兼務状況
（兼務先／兼務する職務の内容）等</t>
  </si>
  <si>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</si>
  <si>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</si>
  <si>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</si>
  <si>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</si>
  <si>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第５週</t>
    <rPh sb="0" eb="1">
      <t>ダイ</t>
    </rPh>
    <rPh sb="2" eb="3">
      <t>シュウ</t>
    </rPh>
    <phoneticPr fontId="4"/>
  </si>
  <si>
    <t>※選択肢にない職種については直接入力してください</t>
  </si>
  <si>
    <t>管理者</t>
    <rPh sb="0" eb="3">
      <t>カンリシャ</t>
    </rPh>
    <phoneticPr fontId="14"/>
  </si>
  <si>
    <t>A</t>
  </si>
  <si>
    <t>相談支援専門員</t>
    <rPh sb="0" eb="7">
      <t>ソウダンシエンセンモンイン</t>
    </rPh>
    <phoneticPr fontId="14"/>
  </si>
  <si>
    <t>B</t>
  </si>
  <si>
    <t>C</t>
  </si>
  <si>
    <t>相談支援員</t>
    <rPh sb="0" eb="2">
      <t>ソウダン</t>
    </rPh>
    <rPh sb="2" eb="5">
      <t>シエンイン</t>
    </rPh>
    <phoneticPr fontId="14"/>
  </si>
  <si>
    <t>D</t>
  </si>
  <si>
    <t>合計</t>
    <rPh sb="0" eb="2">
      <t>ゴウケイ</t>
    </rPh>
    <phoneticPr fontId="4"/>
  </si>
  <si>
    <t>サービス提供時間</t>
    <rPh sb="4" eb="6">
      <t>テイキョウ</t>
    </rPh>
    <rPh sb="6" eb="8">
      <t>ジカン</t>
    </rPh>
    <phoneticPr fontId="4"/>
  </si>
  <si>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4"/>
  </si>
  <si>
    <t>計</t>
    <rPh sb="0" eb="1">
      <t>ケイ</t>
    </rPh>
    <phoneticPr fontId="4"/>
  </si>
  <si>
    <t>平均利用者数</t>
    <rPh sb="0" eb="2">
      <t>ヘイキン</t>
    </rPh>
    <rPh sb="2" eb="6">
      <t>リヨウシャスウ</t>
    </rPh>
    <phoneticPr fontId="4"/>
  </si>
  <si>
    <t>相談支援専門員の数の標準</t>
    <rPh sb="0" eb="2">
      <t>ソウダン</t>
    </rPh>
    <rPh sb="2" eb="7">
      <t>シエンセンモンイン</t>
    </rPh>
    <rPh sb="8" eb="9">
      <t>カズ</t>
    </rPh>
    <rPh sb="10" eb="12">
      <t>ヒョウジュン</t>
    </rPh>
    <phoneticPr fontId="4"/>
  </si>
  <si>
    <t>障害者</t>
    <rPh sb="0" eb="3">
      <t>ショウガイシャ</t>
    </rPh>
    <phoneticPr fontId="4"/>
  </si>
  <si>
    <t>障害児</t>
    <rPh sb="0" eb="3">
      <t>ショウガイジ</t>
    </rPh>
    <phoneticPr fontId="15"/>
  </si>
  <si>
    <t>＜人員基準に関する実人数集計＞</t>
    <rPh sb="1" eb="5">
      <t>ジンインキジュン</t>
    </rPh>
    <rPh sb="6" eb="7">
      <t>カン</t>
    </rPh>
    <rPh sb="9" eb="10">
      <t>ジツ</t>
    </rPh>
    <rPh sb="10" eb="12">
      <t>ニンズウ</t>
    </rPh>
    <rPh sb="12" eb="14">
      <t>シュウケイ</t>
    </rPh>
    <phoneticPr fontId="4"/>
  </si>
  <si>
    <t>専従</t>
    <rPh sb="0" eb="2">
      <t>センジュウ</t>
    </rPh>
    <phoneticPr fontId="15"/>
  </si>
  <si>
    <t>兼務</t>
    <rPh sb="0" eb="2">
      <t>ケンム</t>
    </rPh>
    <phoneticPr fontId="15"/>
  </si>
  <si>
    <t>専従</t>
    <rPh sb="0" eb="2">
      <t>センジュウ</t>
    </rPh>
    <phoneticPr fontId="4"/>
  </si>
  <si>
    <t>兼務</t>
    <rPh sb="0" eb="2">
      <t>ケンム</t>
    </rPh>
    <phoneticPr fontId="4"/>
  </si>
  <si>
    <t>常勤</t>
    <rPh sb="0" eb="2">
      <t>ジョウキン</t>
    </rPh>
    <phoneticPr fontId="4"/>
  </si>
  <si>
    <t>非常勤</t>
    <rPh sb="0" eb="3">
      <t>ヒジョウキン</t>
    </rPh>
    <phoneticPr fontId="4"/>
  </si>
  <si>
    <t>常勤換算数</t>
    <rPh sb="0" eb="5">
      <t>ジョウキンカンサンスウ</t>
    </rPh>
    <phoneticPr fontId="14"/>
  </si>
  <si>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0"/>
  </si>
  <si>
    <t>　(1) 「４週」・「暦月」のいずれかを選択してください。</t>
    <rPh sb="7" eb="8">
      <t>シュウ</t>
    </rPh>
    <rPh sb="11" eb="12">
      <t>レキ</t>
    </rPh>
    <rPh sb="12" eb="13">
      <t>ツキ</t>
    </rPh>
    <rPh sb="20" eb="22">
      <t>センタク</t>
    </rPh>
    <phoneticPr fontId="10"/>
  </si>
  <si>
    <t>　(2) 「予定」・「実績」のいずれかを選択してください。</t>
    <rPh sb="6" eb="8">
      <t>ヨテイ</t>
    </rPh>
    <rPh sb="11" eb="13">
      <t>ジッセキ</t>
    </rPh>
    <rPh sb="20" eb="22">
      <t>センタク</t>
    </rPh>
    <phoneticPr fontId="1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</si>
  <si>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0"/>
  </si>
  <si>
    <t>　(4) 従業者の職種を入力してください。</t>
    <rPh sb="5" eb="8">
      <t>ジュウギョウシャ</t>
    </rPh>
    <rPh sb="9" eb="11">
      <t>ショクシュ</t>
    </rPh>
    <rPh sb="12" eb="14">
      <t>ニュウリョク</t>
    </rPh>
    <phoneticPr fontId="10"/>
  </si>
  <si>
    <t xml:space="preserve"> 　　 記入の順序は、職種ごとにまとめてください。</t>
    <rPh sb="4" eb="6">
      <t>キニュウ</t>
    </rPh>
    <rPh sb="7" eb="9">
      <t>ジュンジョ</t>
    </rPh>
    <rPh sb="11" eb="13">
      <t>ショクシュ</t>
    </rPh>
    <phoneticPr fontId="10"/>
  </si>
  <si>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7"/>
  </si>
  <si>
    <t>記号</t>
    <rPh sb="0" eb="2">
      <t>キゴウ</t>
    </rPh>
    <phoneticPr fontId="10"/>
  </si>
  <si>
    <t>区分</t>
    <rPh sb="0" eb="2">
      <t>クブン</t>
    </rPh>
    <phoneticPr fontId="10"/>
  </si>
  <si>
    <t>常勤で専従</t>
    <rPh sb="0" eb="2">
      <t>ジョウキン</t>
    </rPh>
    <rPh sb="3" eb="5">
      <t>センジュウ</t>
    </rPh>
    <phoneticPr fontId="10"/>
  </si>
  <si>
    <t>常勤で兼務</t>
    <rPh sb="0" eb="2">
      <t>ジョウキン</t>
    </rPh>
    <rPh sb="3" eb="5">
      <t>ケンム</t>
    </rPh>
    <phoneticPr fontId="10"/>
  </si>
  <si>
    <t>非常勤で専従</t>
    <rPh sb="0" eb="3">
      <t>ヒジョウキン</t>
    </rPh>
    <rPh sb="4" eb="6">
      <t>センジュウ</t>
    </rPh>
    <phoneticPr fontId="10"/>
  </si>
  <si>
    <t>非常勤で兼務</t>
    <rPh sb="0" eb="3">
      <t>ヒジョウキン</t>
    </rPh>
    <rPh sb="4" eb="6">
      <t>ケンム</t>
    </rPh>
    <phoneticPr fontId="10"/>
  </si>
  <si>
    <t>（注）常勤・非常勤の区分について</t>
    <rPh sb="1" eb="2">
      <t>チュウ</t>
    </rPh>
    <rPh sb="3" eb="5">
      <t>ジョウキン</t>
    </rPh>
    <rPh sb="6" eb="9">
      <t>ヒジョウキン</t>
    </rPh>
    <rPh sb="10" eb="12">
      <t>クブン</t>
    </rPh>
    <phoneticPr fontId="10"/>
  </si>
  <si>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</si>
  <si>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0"/>
  </si>
  <si>
    <t>　(6) 従業者の保有する資格を入力してください。</t>
    <rPh sb="5" eb="8">
      <t>ジュウギョウシャ</t>
    </rPh>
    <rPh sb="9" eb="11">
      <t>ホユウ</t>
    </rPh>
    <rPh sb="13" eb="15">
      <t>シカク</t>
    </rPh>
    <rPh sb="16" eb="18">
      <t>ニュウリョク</t>
    </rPh>
    <phoneticPr fontId="10"/>
  </si>
  <si>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0"/>
  </si>
  <si>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0"/>
  </si>
  <si>
    <t>　(7) 従業者の氏名を記入してください。</t>
    <rPh sb="5" eb="8">
      <t>ジュウギョウシャ</t>
    </rPh>
    <rPh sb="9" eb="11">
      <t>シメイ</t>
    </rPh>
    <rPh sb="12" eb="14">
      <t>キニュウ</t>
    </rPh>
    <phoneticPr fontId="10"/>
  </si>
  <si>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0"/>
  </si>
  <si>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10"/>
  </si>
  <si>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4"/>
  </si>
  <si>
    <t>※指定基準の確認に際しては、４週分の入力で差し支えありません。</t>
    <rPh sb="1" eb="5">
      <t>シテイキジュン</t>
    </rPh>
    <rPh sb="15" eb="17">
      <t>シュウブン</t>
    </rPh>
    <rPh sb="18" eb="20">
      <t>ニュウリョク</t>
    </rPh>
    <rPh sb="21" eb="22">
      <t>サ</t>
    </rPh>
    <rPh sb="23" eb="24">
      <t>ツカ</t>
    </rPh>
    <phoneticPr fontId="4"/>
  </si>
  <si>
    <t>　(10) 従業者ごとに、合計勤務時間数を入力してください。</t>
    <rPh sb="6" eb="9">
      <t>ジュウギョウシャ</t>
    </rPh>
    <rPh sb="13" eb="15">
      <t>ゴウケイ</t>
    </rPh>
    <rPh sb="15" eb="17">
      <t>キンム</t>
    </rPh>
    <rPh sb="17" eb="20">
      <t>ジカンスウ</t>
    </rPh>
    <rPh sb="21" eb="23">
      <t>ニュウリョク</t>
    </rPh>
    <phoneticPr fontId="10"/>
  </si>
  <si>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0"/>
  </si>
  <si>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0"/>
  </si>
  <si>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</si>
  <si>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0"/>
  </si>
  <si>
    <t>　　　 その他、特記事項欄としてもご活用ください。</t>
    <rPh sb="6" eb="7">
      <t>タ</t>
    </rPh>
    <rPh sb="8" eb="10">
      <t>トッキ</t>
    </rPh>
    <rPh sb="10" eb="12">
      <t>ジコウ</t>
    </rPh>
    <rPh sb="12" eb="13">
      <t>ラン</t>
    </rPh>
    <rPh sb="18" eb="20">
      <t>カツヨウ</t>
    </rPh>
    <phoneticPr fontId="7"/>
  </si>
  <si>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4"/>
  </si>
  <si>
    <t xml:space="preserve"> （14) 必要項目を満たしていれば、各事業所で使用するシフト表等をもって代替書類として差し支えありません。</t>
  </si>
  <si>
    <t>藤井寺相談支援事業所</t>
    <phoneticPr fontId="3"/>
  </si>
  <si>
    <t>４週</t>
  </si>
  <si>
    <t>予定</t>
  </si>
  <si>
    <t>藤井寺　史郎</t>
    <phoneticPr fontId="3"/>
  </si>
  <si>
    <t>藤井寺市居宅介護事業所</t>
    <phoneticPr fontId="3"/>
  </si>
  <si>
    <t>藤井寺　太郎</t>
    <phoneticPr fontId="3"/>
  </si>
  <si>
    <t>藤井寺　花子</t>
    <phoneticPr fontId="3"/>
  </si>
  <si>
    <t>社会福祉士</t>
    <phoneticPr fontId="3"/>
  </si>
  <si>
    <t>シート2枚目の
記載例をご確認ください。</t>
    <rPh sb="4" eb="6">
      <t>マイメ</t>
    </rPh>
    <rPh sb="8" eb="10">
      <t>キサイ</t>
    </rPh>
    <rPh sb="10" eb="11">
      <t>レイ</t>
    </rPh>
    <rPh sb="13" eb="15">
      <t>カクニン</t>
    </rPh>
    <phoneticPr fontId="3"/>
  </si>
  <si>
    <t>相談支援員</t>
    <rPh sb="0" eb="2">
      <t>ソウダン</t>
    </rPh>
    <rPh sb="2" eb="4">
      <t>シエン</t>
    </rPh>
    <rPh sb="4" eb="5">
      <t>イン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</si>
</sst>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
    <numFmt numFmtId="177" formatCode="aaa"/>
    <numFmt numFmtId="178" formatCode="0.0_ "/>
    <numFmt numFmtId="179" formatCode="[$-409]d&quot;月&quot;"/>
  </numFmts>
  <fonts count="28" x14ac:knownFonts="1">
    <font>
      <sz val="11"/>
      <color theme="1"/>
      <name val="游ゴシック"/>
      <family val="2"/>
      <charset val="128"/>
      <scheme val="minor"/>
    </font>
    <font>
      <sz val="11"/>
      <name val="ＭＳ Ｐゴシック"/>
      <family val="3"/>
      <charset val="128"/>
    </font>
    <font>
      <b/>
      <sz val="11"/>
      <name val="ＭＳ ゴシック"/>
      <family val="3"/>
      <charset val="128"/>
    </font>
    <font>
      <sz val="6"/>
      <name val="游ゴシック"/>
      <family val="2"/>
      <charset val="128"/>
      <scheme val="minor"/>
    </font>
    <font>
      <sz val="6"/>
      <name val="ＭＳ Ｐゴシック"/>
      <family val="3"/>
      <charset val="128"/>
    </font>
    <font>
      <sz val="12"/>
      <name val="ＭＳ ゴシック"/>
      <family val="3"/>
      <charset val="128"/>
    </font>
    <font>
      <sz val="11"/>
      <name val="ＭＳ ゴシック"/>
      <family val="3"/>
      <charset val="128"/>
    </font>
    <font>
      <sz val="10"/>
      <name val="ＭＳ ゴシック"/>
      <family val="3"/>
      <charset val="128"/>
    </font>
    <font>
      <sz val="11"/>
      <color rgb="FF000000"/>
      <name val="游ゴシック"/>
      <family val="3"/>
      <charset val="128"/>
      <scheme val="minor"/>
    </font>
    <font>
      <sz val="10"/>
      <color rgb="FF000000"/>
      <name val="游ゴシック"/>
      <family val="3"/>
      <charset val="128"/>
      <scheme val="minor"/>
    </font>
    <font>
      <sz val="10"/>
      <color rgb="FF000000"/>
      <name val="ＭＳ ゴシック"/>
      <family val="3"/>
      <charset val="128"/>
    </font>
    <font>
      <sz val="11"/>
      <color rgb="FF000000"/>
      <name val="ＭＳ ゴシック"/>
      <family val="3"/>
      <charset val="128"/>
    </font>
    <font>
      <sz val="9"/>
      <name val="ＭＳ ゴシック"/>
      <family val="3"/>
      <charset val="128"/>
    </font>
    <font>
      <sz val="8"/>
      <color rgb="FFC00000"/>
      <name val="ＭＳ ゴシック"/>
      <family val="3"/>
      <charset val="128"/>
    </font>
    <font>
      <sz val="6"/>
      <name val="游ゴシック"/>
      <family val="3"/>
      <charset val="128"/>
    </font>
    <font>
      <sz val="6"/>
      <name val="ＭＳ ゴシック"/>
      <family val="3"/>
      <charset val="128"/>
    </font>
    <font>
      <sz val="10"/>
      <color rgb="FFFFFFFF"/>
      <name val="ＭＳ ゴシック"/>
      <family val="3"/>
      <charset val="128"/>
    </font>
    <font>
      <sz val="9"/>
      <color rgb="FFFFFFFF"/>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0"/>
      <color rgb="FFFF0000"/>
      <name val="ＭＳ ゴシック"/>
      <family val="3"/>
      <charset val="128"/>
    </font>
    <font>
      <sz val="10"/>
      <color rgb="FFFF0000"/>
      <name val="ＭＳ ゴシック"/>
      <family val="3"/>
    </font>
    <font>
      <sz val="9"/>
      <color rgb="FFFF0000"/>
      <name val="ＭＳ ゴシック"/>
      <family val="3"/>
      <charset val="128"/>
    </font>
    <font>
      <sz val="9"/>
      <color rgb="FFFF0000"/>
      <name val="ＭＳ ゴシック"/>
      <family val="3"/>
    </font>
    <font>
      <sz val="6"/>
      <color rgb="FFFF0000"/>
      <name val="ＭＳ ゴシック"/>
      <family val="3"/>
      <charset val="128"/>
    </font>
    <font>
      <sz val="6"/>
      <color rgb="FFFF0000"/>
      <name val="ＭＳ ゴシック"/>
      <family val="3"/>
    </font>
    <font>
      <b/>
      <sz val="20"/>
      <color rgb="FFFF0000"/>
      <name val="ＭＳ ゴシック"/>
      <family val="3"/>
      <charset val="128"/>
    </font>
  </fonts>
  <fills count="6">
    <fill>
      <patternFill patternType="none"/>
    </fill>
    <fill>
      <patternFill patternType="gray125"/>
    </fill>
    <fill>
      <patternFill patternType="solid">
        <fgColor rgb="FFFBE5D6"/>
        <bgColor indexed="64"/>
      </patternFill>
    </fill>
    <fill>
      <patternFill patternType="solid">
        <fgColor rgb="FFDEEBF7"/>
        <bgColor indexed="64"/>
      </patternFill>
    </fill>
    <fill>
      <patternFill patternType="solid">
        <fgColor rgb="FFFFF2CC"/>
        <bgColor indexed="64"/>
      </patternFill>
    </fill>
    <fill>
      <patternFill patternType="solid">
        <fgColor rgb="FFDAE3F3"/>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diagonalUp="1">
      <left style="thin">
        <color auto="1"/>
      </left>
      <right style="thin">
        <color auto="1"/>
      </right>
      <top style="thin">
        <color auto="1"/>
      </top>
      <bottom style="thin">
        <color auto="1"/>
      </bottom>
      <diagonal style="thin">
        <color auto="1"/>
      </diagonal>
    </border>
  </borders>
  <cellStyleXfs count="5">
    <xf numFmtId="0" fontId="0" fillId="0" borderId="0">
      <alignment vertical="center"/>
    </xf>
    <xf numFmtId="0" fontId="1" fillId="0" borderId="0">
      <alignment vertical="center"/>
    </xf>
    <xf numFmtId="0" fontId="8" fillId="0" borderId="0">
      <alignment vertical="center"/>
    </xf>
    <xf numFmtId="0" fontId="10" fillId="0" borderId="0">
      <alignment vertical="center"/>
    </xf>
    <xf numFmtId="0" fontId="8" fillId="0" borderId="0">
      <alignment vertical="center"/>
    </xf>
  </cellStyleXfs>
  <cellXfs count="108">
    <xf numFmtId="0" fontId="0" fillId="0" borderId="0" xfId="0">
      <alignment vertical="center"/>
    </xf>
    <xf numFmtId="0" fontId="2" fillId="0" borderId="0" xfId="1" applyFont="1" applyAlignment="1">
      <alignment horizontal="left" vertical="center"/>
    </xf>
    <xf numFmtId="0" fontId="5" fillId="0" borderId="0" xfId="1" applyFont="1" applyAlignment="1">
      <alignment vertical="center" textRotation="255" shrinkToFit="1"/>
    </xf>
    <xf numFmtId="0" fontId="6" fillId="0" borderId="0" xfId="1" applyFont="1" applyAlignment="1">
      <alignment horizontal="left" vertical="center"/>
    </xf>
    <xf numFmtId="0" fontId="7" fillId="0" borderId="0" xfId="1" applyFont="1" applyAlignment="1">
      <alignment horizontal="left" vertical="center"/>
    </xf>
    <xf numFmtId="0" fontId="7" fillId="0" borderId="0" xfId="1" applyFont="1">
      <alignment vertical="center"/>
    </xf>
    <xf numFmtId="0" fontId="9" fillId="0" borderId="0" xfId="2" applyFont="1">
      <alignment vertical="center"/>
    </xf>
    <xf numFmtId="0" fontId="7" fillId="0" borderId="0" xfId="1" applyFont="1" applyAlignment="1">
      <alignment horizontal="right" vertical="center"/>
    </xf>
    <xf numFmtId="0" fontId="5" fillId="0" borderId="0" xfId="1" applyFont="1">
      <alignment vertical="center"/>
    </xf>
    <xf numFmtId="0" fontId="7" fillId="0" borderId="0" xfId="1" applyFont="1" applyAlignment="1">
      <alignment horizontal="center" vertical="center"/>
    </xf>
    <xf numFmtId="0" fontId="11" fillId="0" borderId="0" xfId="2" applyFont="1">
      <alignment vertical="center"/>
    </xf>
    <xf numFmtId="0" fontId="10" fillId="0" borderId="0" xfId="2" applyFont="1">
      <alignment vertical="center"/>
    </xf>
    <xf numFmtId="0" fontId="10" fillId="0" borderId="0" xfId="2" applyFont="1" applyAlignment="1">
      <alignment horizontal="right" vertical="center"/>
    </xf>
    <xf numFmtId="0" fontId="10" fillId="5" borderId="1" xfId="2" applyFont="1" applyFill="1" applyBorder="1">
      <alignment vertical="center"/>
    </xf>
    <xf numFmtId="0" fontId="12" fillId="0" borderId="0" xfId="1" applyFont="1" applyAlignment="1">
      <alignment horizontal="center" vertical="center"/>
    </xf>
    <xf numFmtId="176" fontId="12" fillId="0" borderId="1" xfId="1" applyNumberFormat="1" applyFont="1" applyBorder="1">
      <alignment vertical="center"/>
    </xf>
    <xf numFmtId="177" fontId="12" fillId="0" borderId="1" xfId="1" applyNumberFormat="1" applyFont="1" applyBorder="1">
      <alignment vertical="center"/>
    </xf>
    <xf numFmtId="0" fontId="7" fillId="0" borderId="1" xfId="1" applyFont="1" applyBorder="1">
      <alignment vertical="center"/>
    </xf>
    <xf numFmtId="0" fontId="12" fillId="2" borderId="1" xfId="1" applyFont="1" applyFill="1" applyBorder="1" applyAlignment="1">
      <alignment horizontal="left" vertical="center"/>
    </xf>
    <xf numFmtId="0" fontId="12" fillId="2" borderId="4" xfId="1" applyFont="1" applyFill="1" applyBorder="1" applyAlignment="1">
      <alignment horizontal="center" vertical="center"/>
    </xf>
    <xf numFmtId="0" fontId="12" fillId="4" borderId="1" xfId="1" applyFont="1" applyFill="1" applyBorder="1">
      <alignment vertical="center"/>
    </xf>
    <xf numFmtId="0" fontId="12" fillId="4" borderId="4" xfId="1" applyFont="1" applyFill="1" applyBorder="1">
      <alignment vertical="center"/>
    </xf>
    <xf numFmtId="0" fontId="12" fillId="3" borderId="1" xfId="1" applyFont="1" applyFill="1" applyBorder="1" applyAlignment="1">
      <alignment horizontal="right" vertical="center"/>
    </xf>
    <xf numFmtId="0" fontId="12" fillId="0" borderId="5" xfId="1" applyFont="1" applyBorder="1" applyAlignment="1">
      <alignment horizontal="right" vertical="center"/>
    </xf>
    <xf numFmtId="178" fontId="12" fillId="0" borderId="1" xfId="1" applyNumberFormat="1" applyFont="1" applyBorder="1" applyAlignment="1">
      <alignment horizontal="right" vertical="center"/>
    </xf>
    <xf numFmtId="0" fontId="12" fillId="0" borderId="1" xfId="1" applyFont="1" applyBorder="1" applyAlignment="1">
      <alignment horizontal="right" vertical="center"/>
    </xf>
    <xf numFmtId="0" fontId="12" fillId="3" borderId="9" xfId="1" applyFont="1" applyFill="1" applyBorder="1" applyAlignment="1">
      <alignment horizontal="right" vertical="center"/>
    </xf>
    <xf numFmtId="0" fontId="12" fillId="0" borderId="10" xfId="1" applyFont="1" applyBorder="1" applyAlignment="1">
      <alignment horizontal="right" vertical="center"/>
    </xf>
    <xf numFmtId="0" fontId="12" fillId="0" borderId="0" xfId="1" applyFont="1">
      <alignment vertical="center"/>
    </xf>
    <xf numFmtId="179" fontId="12" fillId="0" borderId="1" xfId="1" applyNumberFormat="1" applyFont="1" applyBorder="1" applyAlignment="1">
      <alignment horizontal="center" vertical="center"/>
    </xf>
    <xf numFmtId="179" fontId="12" fillId="0" borderId="1" xfId="1" applyNumberFormat="1" applyFont="1" applyBorder="1" applyAlignment="1">
      <alignment horizontal="center" vertical="center"/>
    </xf>
    <xf numFmtId="0" fontId="12" fillId="3" borderId="1" xfId="1" applyFont="1" applyFill="1" applyBorder="1" applyAlignment="1">
      <alignment horizontal="right" vertical="center"/>
    </xf>
    <xf numFmtId="0" fontId="12" fillId="0" borderId="4" xfId="3" applyFont="1" applyBorder="1" applyAlignment="1">
      <alignment horizontal="center" vertical="center"/>
    </xf>
    <xf numFmtId="0" fontId="12" fillId="0" borderId="1" xfId="3" applyFont="1" applyBorder="1" applyAlignment="1">
      <alignment horizontal="center" vertical="center"/>
    </xf>
    <xf numFmtId="0" fontId="12" fillId="0" borderId="1" xfId="3" applyFont="1" applyBorder="1" applyAlignment="1">
      <alignment horizontal="center" vertical="center"/>
    </xf>
    <xf numFmtId="0" fontId="12" fillId="0" borderId="4" xfId="3" applyFont="1" applyBorder="1" applyAlignment="1">
      <alignment horizontal="center" vertical="center"/>
    </xf>
    <xf numFmtId="0" fontId="12" fillId="0" borderId="1" xfId="1" applyFont="1" applyBorder="1" applyAlignment="1">
      <alignment horizontal="center" vertical="center"/>
    </xf>
    <xf numFmtId="0" fontId="12" fillId="0" borderId="1" xfId="1" applyFont="1" applyBorder="1" applyAlignment="1">
      <alignment horizontal="center" vertical="center" wrapText="1"/>
    </xf>
    <xf numFmtId="0" fontId="16" fillId="0" borderId="0" xfId="3" applyFont="1" applyAlignment="1">
      <alignment horizontal="center" vertical="center"/>
    </xf>
    <xf numFmtId="0" fontId="7" fillId="0" borderId="0" xfId="3" applyFont="1" applyAlignment="1">
      <alignment horizontal="center" vertical="center"/>
    </xf>
    <xf numFmtId="0" fontId="17" fillId="0" borderId="0" xfId="1" applyFont="1" applyAlignment="1">
      <alignment horizontal="center" vertical="center"/>
    </xf>
    <xf numFmtId="0" fontId="17" fillId="0" borderId="0" xfId="3" applyFont="1" applyAlignment="1">
      <alignment horizontal="center" vertical="center"/>
    </xf>
    <xf numFmtId="0" fontId="17" fillId="0" borderId="0" xfId="1" applyFont="1">
      <alignment vertical="center"/>
    </xf>
    <xf numFmtId="0" fontId="16" fillId="0" borderId="0" xfId="1" applyFont="1">
      <alignment vertical="center"/>
    </xf>
    <xf numFmtId="0" fontId="16" fillId="0" borderId="0" xfId="1" applyFont="1" applyAlignment="1">
      <alignment horizontal="center" vertical="center"/>
    </xf>
    <xf numFmtId="0" fontId="12" fillId="0" borderId="0" xfId="1" applyFont="1" applyAlignment="1">
      <alignment horizontal="left" vertical="center"/>
    </xf>
    <xf numFmtId="0" fontId="12" fillId="0" borderId="0" xfId="1" applyFont="1" applyAlignment="1">
      <alignment vertical="center" textRotation="255" shrinkToFit="1"/>
    </xf>
    <xf numFmtId="0" fontId="12" fillId="0" borderId="1" xfId="1" applyFont="1" applyBorder="1" applyAlignment="1">
      <alignment vertical="center" textRotation="255" shrinkToFit="1"/>
    </xf>
    <xf numFmtId="0" fontId="9" fillId="0" borderId="0" xfId="4" applyFont="1">
      <alignment vertical="center"/>
    </xf>
    <xf numFmtId="0" fontId="11" fillId="0" borderId="0" xfId="4" applyFont="1">
      <alignment vertical="center"/>
    </xf>
    <xf numFmtId="0" fontId="10" fillId="0" borderId="0" xfId="4" applyFont="1">
      <alignment vertical="center"/>
    </xf>
    <xf numFmtId="0" fontId="10" fillId="0" borderId="0" xfId="4" applyFont="1" applyAlignment="1">
      <alignment horizontal="right" vertical="center"/>
    </xf>
    <xf numFmtId="0" fontId="21" fillId="5" borderId="1" xfId="4" applyFont="1" applyFill="1" applyBorder="1">
      <alignment vertical="center"/>
    </xf>
    <xf numFmtId="0" fontId="23" fillId="2" borderId="1" xfId="1" applyFont="1" applyFill="1" applyBorder="1" applyAlignment="1">
      <alignment horizontal="left" vertical="center"/>
    </xf>
    <xf numFmtId="0" fontId="24" fillId="2" borderId="4" xfId="1" applyFont="1" applyFill="1" applyBorder="1" applyAlignment="1">
      <alignment horizontal="center" vertical="center"/>
    </xf>
    <xf numFmtId="0" fontId="25" fillId="4" borderId="4" xfId="1" applyFont="1" applyFill="1" applyBorder="1">
      <alignment vertical="center"/>
    </xf>
    <xf numFmtId="0" fontId="23" fillId="3" borderId="1" xfId="1" applyFont="1" applyFill="1" applyBorder="1" applyAlignment="1">
      <alignment horizontal="right" vertical="center"/>
    </xf>
    <xf numFmtId="0" fontId="24" fillId="2" borderId="1" xfId="1" applyFont="1" applyFill="1" applyBorder="1" applyAlignment="1">
      <alignment horizontal="left" vertical="center"/>
    </xf>
    <xf numFmtId="0" fontId="25" fillId="4" borderId="1" xfId="1" applyFont="1" applyFill="1" applyBorder="1" applyAlignment="1">
      <alignment vertical="center" wrapText="1"/>
    </xf>
    <xf numFmtId="0" fontId="26" fillId="4" borderId="4" xfId="1" applyFont="1" applyFill="1" applyBorder="1">
      <alignment vertical="center"/>
    </xf>
    <xf numFmtId="0" fontId="23" fillId="4" borderId="1" xfId="1" applyFont="1" applyFill="1" applyBorder="1">
      <alignment vertical="center"/>
    </xf>
    <xf numFmtId="0" fontId="23" fillId="3" borderId="9" xfId="1" applyFont="1" applyFill="1" applyBorder="1" applyAlignment="1">
      <alignment horizontal="right" vertical="center"/>
    </xf>
    <xf numFmtId="0" fontId="23" fillId="3" borderId="1" xfId="1" applyFont="1" applyFill="1" applyBorder="1" applyAlignment="1">
      <alignment horizontal="right" vertical="center"/>
    </xf>
    <xf numFmtId="49" fontId="27" fillId="0" borderId="0" xfId="3" applyNumberFormat="1" applyFont="1" applyAlignment="1">
      <alignment vertical="center" wrapText="1"/>
    </xf>
    <xf numFmtId="0" fontId="12" fillId="0" borderId="1" xfId="1" applyFont="1" applyBorder="1">
      <alignment vertical="center"/>
    </xf>
    <xf numFmtId="0" fontId="12" fillId="0" borderId="4"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5" xfId="3" applyFont="1" applyBorder="1" applyAlignment="1">
      <alignment horizontal="center" vertical="center" wrapText="1"/>
    </xf>
    <xf numFmtId="0" fontId="12" fillId="0" borderId="1" xfId="1" applyFont="1" applyBorder="1" applyAlignment="1">
      <alignment horizontal="center" vertical="center"/>
    </xf>
    <xf numFmtId="0" fontId="12" fillId="0" borderId="4" xfId="3" applyFont="1" applyBorder="1" applyAlignment="1">
      <alignment horizontal="center" vertical="center"/>
    </xf>
    <xf numFmtId="0" fontId="12" fillId="0" borderId="8" xfId="3" applyFont="1" applyBorder="1" applyAlignment="1">
      <alignment horizontal="center" vertical="center"/>
    </xf>
    <xf numFmtId="0" fontId="12" fillId="0" borderId="5" xfId="3" applyFont="1" applyBorder="1" applyAlignment="1">
      <alignment horizontal="center" vertical="center"/>
    </xf>
    <xf numFmtId="0" fontId="12" fillId="0" borderId="1" xfId="3" applyFont="1" applyBorder="1" applyAlignment="1">
      <alignment horizontal="center" vertical="center" wrapText="1"/>
    </xf>
    <xf numFmtId="0" fontId="12" fillId="0" borderId="1" xfId="3" applyFont="1" applyBorder="1" applyAlignment="1">
      <alignment horizontal="center" vertical="center"/>
    </xf>
    <xf numFmtId="0" fontId="12" fillId="0" borderId="1" xfId="1" applyFont="1" applyBorder="1" applyAlignment="1">
      <alignment horizontal="left" vertical="center"/>
    </xf>
    <xf numFmtId="0" fontId="12" fillId="3" borderId="1" xfId="1" applyFont="1" applyFill="1" applyBorder="1" applyAlignment="1">
      <alignment horizontal="right" vertical="center"/>
    </xf>
    <xf numFmtId="0" fontId="12" fillId="0" borderId="1" xfId="1" applyFont="1" applyBorder="1" applyAlignment="1">
      <alignment horizontal="center" vertical="center" wrapText="1"/>
    </xf>
    <xf numFmtId="178" fontId="12" fillId="0" borderId="1" xfId="1" applyNumberFormat="1" applyFont="1" applyBorder="1">
      <alignment vertical="center"/>
    </xf>
    <xf numFmtId="179" fontId="12" fillId="0" borderId="1" xfId="1" applyNumberFormat="1" applyFont="1" applyBorder="1" applyAlignment="1">
      <alignment horizontal="center" vertical="center"/>
    </xf>
    <xf numFmtId="0" fontId="7" fillId="4" borderId="1" xfId="1" applyFont="1" applyFill="1" applyBorder="1">
      <alignment vertical="center"/>
    </xf>
    <xf numFmtId="0" fontId="12" fillId="0" borderId="4" xfId="1" applyFont="1" applyBorder="1" applyAlignment="1">
      <alignment horizontal="center" vertical="center"/>
    </xf>
    <xf numFmtId="0" fontId="12" fillId="0" borderId="8" xfId="1" applyFont="1" applyBorder="1" applyAlignment="1">
      <alignment horizontal="center" vertical="center"/>
    </xf>
    <xf numFmtId="0" fontId="7" fillId="0" borderId="1" xfId="1" applyFont="1" applyBorder="1">
      <alignment vertical="center"/>
    </xf>
    <xf numFmtId="0" fontId="12" fillId="0" borderId="5" xfId="1" applyFont="1" applyBorder="1" applyAlignment="1">
      <alignment horizontal="center" vertical="center"/>
    </xf>
    <xf numFmtId="0" fontId="13" fillId="0" borderId="6" xfId="1" applyFont="1" applyBorder="1" applyAlignment="1">
      <alignment horizontal="center" vertical="center" wrapText="1"/>
    </xf>
    <xf numFmtId="0" fontId="13" fillId="0" borderId="7" xfId="1" applyFont="1" applyBorder="1" applyAlignment="1">
      <alignment horizontal="center" vertical="center" wrapText="1"/>
    </xf>
    <xf numFmtId="0" fontId="7" fillId="0" borderId="1" xfId="1" applyFont="1" applyBorder="1" applyAlignment="1">
      <alignment horizontal="center" vertical="center" wrapText="1"/>
    </xf>
    <xf numFmtId="0" fontId="12" fillId="0" borderId="3" xfId="1" applyFont="1" applyBorder="1" applyAlignment="1">
      <alignment horizontal="center" vertical="center"/>
    </xf>
    <xf numFmtId="0" fontId="12" fillId="0" borderId="6" xfId="1" applyFont="1" applyBorder="1" applyAlignment="1">
      <alignment horizontal="center" vertical="center"/>
    </xf>
    <xf numFmtId="0" fontId="12" fillId="0" borderId="3"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49" fontId="12" fillId="0" borderId="1" xfId="1" applyNumberFormat="1" applyFont="1" applyBorder="1" applyAlignment="1">
      <alignment horizontal="center" vertical="center"/>
    </xf>
    <xf numFmtId="0" fontId="12" fillId="0" borderId="5" xfId="1" applyFont="1" applyBorder="1" applyAlignment="1">
      <alignment horizontal="center" vertical="center" wrapText="1"/>
    </xf>
    <xf numFmtId="0" fontId="7" fillId="2" borderId="1" xfId="1" applyFont="1" applyFill="1" applyBorder="1" applyAlignment="1">
      <alignment horizontal="center" vertical="center" wrapText="1"/>
    </xf>
    <xf numFmtId="0" fontId="7" fillId="3" borderId="2" xfId="1" applyFont="1" applyFill="1" applyBorder="1" applyAlignment="1">
      <alignment horizontal="center" vertical="center"/>
    </xf>
    <xf numFmtId="0" fontId="7" fillId="0" borderId="2" xfId="1" applyFont="1" applyBorder="1" applyAlignment="1">
      <alignment horizontal="center" vertical="center"/>
    </xf>
    <xf numFmtId="0" fontId="7" fillId="4" borderId="1" xfId="1" applyFont="1" applyFill="1" applyBorder="1" applyAlignment="1">
      <alignment horizontal="center" vertical="center"/>
    </xf>
    <xf numFmtId="0" fontId="7" fillId="2" borderId="1" xfId="1" applyFont="1" applyFill="1" applyBorder="1" applyAlignment="1">
      <alignment horizontal="center" vertical="center"/>
    </xf>
    <xf numFmtId="0" fontId="10" fillId="5" borderId="1" xfId="2" applyFont="1" applyFill="1" applyBorder="1">
      <alignment vertical="center"/>
    </xf>
    <xf numFmtId="0" fontId="21" fillId="3" borderId="2" xfId="1" applyFont="1" applyFill="1" applyBorder="1" applyAlignment="1">
      <alignment horizontal="center" vertical="center"/>
    </xf>
    <xf numFmtId="0" fontId="21" fillId="4" borderId="1" xfId="1" applyFont="1" applyFill="1" applyBorder="1" applyAlignment="1">
      <alignment horizontal="center" vertical="center"/>
    </xf>
    <xf numFmtId="0" fontId="22" fillId="4" borderId="1" xfId="1" applyFont="1" applyFill="1" applyBorder="1" applyAlignment="1">
      <alignment horizontal="center" vertical="center"/>
    </xf>
    <xf numFmtId="0" fontId="21" fillId="2" borderId="1" xfId="1" applyFont="1" applyFill="1" applyBorder="1" applyAlignment="1">
      <alignment horizontal="center" vertical="center"/>
    </xf>
    <xf numFmtId="0" fontId="22" fillId="2" borderId="1" xfId="1" applyFont="1" applyFill="1" applyBorder="1" applyAlignment="1">
      <alignment horizontal="center" vertical="center"/>
    </xf>
    <xf numFmtId="0" fontId="21" fillId="5" borderId="1" xfId="4" applyFont="1" applyFill="1" applyBorder="1">
      <alignment vertical="center"/>
    </xf>
    <xf numFmtId="0" fontId="26" fillId="4" borderId="1" xfId="1" applyFont="1" applyFill="1" applyBorder="1">
      <alignment vertical="center"/>
    </xf>
    <xf numFmtId="0" fontId="23" fillId="3" borderId="1" xfId="1" applyFont="1" applyFill="1" applyBorder="1" applyAlignment="1">
      <alignment horizontal="right" vertical="center"/>
    </xf>
  </cellXfs>
  <cellStyles count="5">
    <cellStyle name="Normal" xfId="2" xr:uid="{1665F811-35AD-4CC7-9184-18E83FA57622}"/>
    <cellStyle name="Normal 4" xfId="4" xr:uid="{37671105-DEB8-4E3F-BBF6-625BA67A9EB6}"/>
    <cellStyle name="標準" xfId="0" builtinId="0"/>
    <cellStyle name="標準 2" xfId="3" xr:uid="{9B1DDC78-9EEB-47E1-9966-D90F126EF0D0}"/>
    <cellStyle name="標準_③-２加算様式（就労）" xfId="1" xr:uid="{6FAB9A73-9E10-46BB-B368-DA600EFE6F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1</xdr:row>
      <xdr:rowOff>9525</xdr:rowOff>
    </xdr:from>
    <xdr:to>
      <xdr:col>2</xdr:col>
      <xdr:colOff>95250</xdr:colOff>
      <xdr:row>2</xdr:row>
      <xdr:rowOff>190500</xdr:rowOff>
    </xdr:to>
    <xdr:sp macro="" textlink="" fLocksText="0">
      <xdr:nvSpPr>
        <xdr:cNvPr id="2" name="角丸四角形 1">
          <a:extLst>
            <a:ext uri="{FF2B5EF4-FFF2-40B4-BE49-F238E27FC236}">
              <a16:creationId xmlns:a16="http://schemas.microsoft.com/office/drawing/2014/main" id="{B82BA67C-34AC-4C40-8F03-431325F53254}"/>
            </a:ext>
          </a:extLst>
        </xdr:cNvPr>
        <xdr:cNvSpPr/>
      </xdr:nvSpPr>
      <xdr:spPr bwMode="auto">
        <a:xfrm>
          <a:off x="333375" y="257175"/>
          <a:ext cx="885825" cy="409575"/>
        </a:xfrm>
        <a:prstGeom prst="roundRect">
          <a:avLst>
            <a:gd name="adj" fmla="val 16667"/>
          </a:avLst>
        </a:prstGeom>
        <a:solidFill>
          <a:srgbClr val="FFFFFF"/>
        </a:solidFill>
        <a:ln w="28575" algn="ctr">
          <a:solidFill>
            <a:schemeClr val="accent2"/>
          </a:solidFill>
          <a:round/>
        </a:ln>
      </xdr:spPr>
      <xdr:txBody>
        <a:bodyPr vertOverflow="clip" wrap="square" lIns="36576" tIns="22860" rIns="0" bIns="22860" anchor="ctr" upright="1"/>
        <a:lstStyle/>
        <a:p>
          <a:pPr algn="l" rtl="0"/>
          <a:r>
            <a:rPr lang="ja-JP" altLang="en-US" sz="1600" b="0" i="0" u="none" baseline="0">
              <a:solidFill>
                <a:srgbClr val="000000"/>
              </a:solidFill>
              <a:latin typeface="ＭＳ Ｐゴシック"/>
              <a:ea typeface="ＭＳ Ｐゴシック"/>
            </a:rPr>
            <a:t>記載例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31119;&#31049;&#32207;&#21209;&#25285;&#24403;\09%20&#20107;&#26989;&#25152;&#25351;&#23450;&#38306;&#20418;\&#20107;&#26989;&#25152;&#25351;&#23450;&#27096;&#24335;\&#27096;&#24335;&#26356;&#26032;\&#26356;&#26032;&#24460;\&#27161;&#28310;&#27096;&#24335;&#65300;&#65288;&#21220;&#21209;&#20307;&#21046;&#19968;&#35239;&#34920;&#65289;.xlsx" TargetMode="External"/><Relationship Id="rId1" Type="http://schemas.openxmlformats.org/officeDocument/2006/relationships/externalLinkPath" Target="/&#31119;&#31049;&#32207;&#21209;&#25285;&#24403;/09%20&#20107;&#26989;&#25152;&#25351;&#23450;&#38306;&#20418;/&#20107;&#26989;&#25152;&#25351;&#23450;&#27096;&#24335;/&#27096;&#24335;&#26356;&#26032;/&#26356;&#26032;&#24460;/&#27161;&#28310;&#27096;&#24335;&#65300;&#65288;&#21220;&#21209;&#20307;&#21046;&#19968;&#35239;&#3492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表３－２"/>
      <sheetName val="勤務形態一覧表（汎用）"/>
      <sheetName val="勤務形態一覧表（居宅介護）"/>
      <sheetName val="勤務形態一覧表（重度訪問介護）"/>
      <sheetName val="勤務形態一覧表（同行援護）"/>
      <sheetName val="勤務形態一覧表（行動援護）"/>
      <sheetName val="勤務形態一覧表（療養介護）"/>
      <sheetName val="勤務形態一覧表（生活介護）"/>
      <sheetName val="勤務形態一覧表（短期入所・併設型）"/>
      <sheetName val="勤務形態一覧表（短期入所・空床利用型）"/>
      <sheetName val="勤務形態一覧表（短期入所・単独型）"/>
      <sheetName val="勤務形態一覧表（重度障害者等包括支援）"/>
      <sheetName val="勤務形態一覧表（機能訓練）"/>
      <sheetName val="勤務形態一覧表（生活訓練）"/>
      <sheetName val="勤務形態一覧表（就労選択支援）"/>
      <sheetName val="勤務形態一覧表（就労移行支援）"/>
      <sheetName val="勤務形態一覧表（認定指定就労移行支援）"/>
      <sheetName val="勤務形態一覧表（就労継続支援A型・B型）"/>
      <sheetName val="勤務形態一覧表（就労定着支援）"/>
      <sheetName val="勤務形態一覧表（自立生活援助）"/>
      <sheetName val="勤務形態一覧表（共同生活援助・介護サービス包括型）"/>
      <sheetName val="勤務形態一覧表（共同生活援助・外部サービス利用型）"/>
      <sheetName val="勤務形態一覧表（共同生活援助・日中サービス支援型"/>
      <sheetName val="勤務形態一覧表（障害者支援施設）"/>
      <sheetName val="勤務形態一覧表（一般相談支援）"/>
      <sheetName val="勤務形態一覧（特定相談支援・障害児相談支援）"/>
      <sheetName val="勤務形態一覧表（児童発達支援・放課後デイサービス）"/>
      <sheetName val="勤務形態一覧表（児童発達支援・主として重症心身障害児）"/>
      <sheetName val="勤務形態一覧表（児童発達支援センター）"/>
      <sheetName val="勤務形態一覧表（居宅訪問型児童発達支援）"/>
      <sheetName val="勤務形態一覧表（保育所等訪問支援）"/>
      <sheetName val="勤務形態一覧表（福祉型障害児入所施設）"/>
      <sheetName val="勤務形態一覧表（医療型障害児入所施設）"/>
      <sheetName val="選択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
          <cell r="A1" t="str">
            <v>！申請するサービス類型を選択してください</v>
          </cell>
          <cell r="B1" t="str">
            <v>職種①</v>
          </cell>
          <cell r="C1" t="str">
            <v>職種②</v>
          </cell>
          <cell r="D1" t="str">
            <v>職種③</v>
          </cell>
          <cell r="E1" t="str">
            <v>職種④</v>
          </cell>
          <cell r="F1" t="str">
            <v>職種⑤</v>
          </cell>
          <cell r="G1" t="str">
            <v>職種⑥</v>
          </cell>
          <cell r="H1" t="str">
            <v>職種⑦</v>
          </cell>
          <cell r="I1" t="str">
            <v>職種⑧</v>
          </cell>
          <cell r="J1" t="str">
            <v>職種⑨</v>
          </cell>
        </row>
        <row r="2">
          <cell r="A2" t="str">
            <v>居宅介護</v>
          </cell>
          <cell r="B2" t="str">
            <v>管理者</v>
          </cell>
          <cell r="C2" t="str">
            <v>サービス提供責任者</v>
          </cell>
          <cell r="D2" t="str">
            <v>従業者</v>
          </cell>
        </row>
        <row r="3">
          <cell r="A3" t="str">
            <v>重度訪問介護</v>
          </cell>
          <cell r="B3" t="str">
            <v>管理者</v>
          </cell>
          <cell r="C3" t="str">
            <v>サービス提供責任者</v>
          </cell>
          <cell r="D3" t="str">
            <v>従業者</v>
          </cell>
        </row>
        <row r="4">
          <cell r="A4" t="str">
            <v>同行援護</v>
          </cell>
          <cell r="B4" t="str">
            <v>管理者</v>
          </cell>
          <cell r="C4" t="str">
            <v>サービス提供責任者</v>
          </cell>
          <cell r="D4" t="str">
            <v>従業者</v>
          </cell>
        </row>
        <row r="5">
          <cell r="A5" t="str">
            <v>行動援護</v>
          </cell>
          <cell r="B5" t="str">
            <v>管理者</v>
          </cell>
          <cell r="C5" t="str">
            <v>サービス提供責任者</v>
          </cell>
          <cell r="D5" t="str">
            <v>従業者</v>
          </cell>
        </row>
        <row r="6">
          <cell r="A6" t="str">
            <v>療養介護</v>
          </cell>
          <cell r="B6" t="str">
            <v>管理者</v>
          </cell>
          <cell r="C6" t="str">
            <v>サービス管理責任者</v>
          </cell>
          <cell r="D6" t="str">
            <v>医師</v>
          </cell>
          <cell r="E6" t="str">
            <v>看護職員</v>
          </cell>
          <cell r="F6" t="str">
            <v>生活支援員</v>
          </cell>
          <cell r="G6"/>
          <cell r="H6"/>
          <cell r="I6"/>
          <cell r="J6"/>
        </row>
        <row r="7">
          <cell r="A7" t="str">
            <v>生活介護</v>
          </cell>
          <cell r="B7" t="str">
            <v>管理者</v>
          </cell>
          <cell r="C7" t="str">
            <v>サービス管理責任者</v>
          </cell>
          <cell r="D7" t="str">
            <v>医師</v>
          </cell>
          <cell r="E7" t="str">
            <v>看護職員</v>
          </cell>
          <cell r="F7" t="str">
            <v>理学療法士</v>
          </cell>
          <cell r="G7" t="str">
            <v>作業療法士</v>
          </cell>
          <cell r="H7" t="str">
            <v>言語聴覚士</v>
          </cell>
          <cell r="I7" t="str">
            <v>生活支援員</v>
          </cell>
          <cell r="J7"/>
        </row>
        <row r="8">
          <cell r="A8" t="str">
            <v>短期入所・併設型</v>
          </cell>
          <cell r="B8" t="str">
            <v>管理者</v>
          </cell>
          <cell r="C8" t="str">
            <v>生活支援員</v>
          </cell>
          <cell r="D8"/>
          <cell r="E8"/>
          <cell r="F8"/>
          <cell r="G8"/>
          <cell r="H8"/>
          <cell r="I8"/>
          <cell r="J8"/>
        </row>
        <row r="9">
          <cell r="A9" t="str">
            <v>短期入所・空床利用型</v>
          </cell>
          <cell r="B9" t="str">
            <v>管理者</v>
          </cell>
          <cell r="C9" t="str">
            <v>生活支援員</v>
          </cell>
          <cell r="D9"/>
          <cell r="E9"/>
          <cell r="F9"/>
          <cell r="G9"/>
          <cell r="H9"/>
          <cell r="I9"/>
          <cell r="J9"/>
        </row>
        <row r="10">
          <cell r="A10" t="str">
            <v>短期入所・単独型</v>
          </cell>
          <cell r="B10" t="str">
            <v>管理者</v>
          </cell>
          <cell r="C10" t="str">
            <v>生活支援員</v>
          </cell>
          <cell r="D10"/>
          <cell r="E10"/>
          <cell r="F10"/>
          <cell r="G10"/>
          <cell r="H10"/>
          <cell r="I10"/>
          <cell r="J10"/>
        </row>
        <row r="11">
          <cell r="A11" t="str">
            <v>重度障害者等包括支援</v>
          </cell>
          <cell r="B11" t="str">
            <v>管理者</v>
          </cell>
          <cell r="C11" t="str">
            <v>サービス提供責任者</v>
          </cell>
          <cell r="D11" t="str">
            <v>従業者</v>
          </cell>
          <cell r="E11"/>
          <cell r="F11"/>
          <cell r="G11"/>
          <cell r="H11"/>
          <cell r="I11"/>
          <cell r="J11"/>
        </row>
        <row r="12">
          <cell r="A12" t="str">
            <v>共同生活援助・介護サービス包括型</v>
          </cell>
          <cell r="B12" t="str">
            <v>管理者</v>
          </cell>
          <cell r="C12" t="str">
            <v>サービス管理責任者</v>
          </cell>
          <cell r="D12" t="str">
            <v>世話人</v>
          </cell>
          <cell r="E12" t="str">
            <v>生活支援員</v>
          </cell>
          <cell r="F12"/>
          <cell r="G12"/>
          <cell r="H12"/>
          <cell r="I12"/>
          <cell r="J12"/>
        </row>
        <row r="13">
          <cell r="A13" t="str">
            <v>共同生活援助・外部サービス利用型</v>
          </cell>
          <cell r="B13" t="str">
            <v>管理者</v>
          </cell>
          <cell r="C13" t="str">
            <v>サービス管理責任者</v>
          </cell>
          <cell r="D13" t="str">
            <v>世話人</v>
          </cell>
          <cell r="E13"/>
          <cell r="F13"/>
          <cell r="G13"/>
          <cell r="H13"/>
          <cell r="I13"/>
          <cell r="J13"/>
        </row>
        <row r="14">
          <cell r="A14" t="str">
            <v>共同生活援助・日中サービス支援型</v>
          </cell>
          <cell r="B14" t="str">
            <v>管理者</v>
          </cell>
          <cell r="C14" t="str">
            <v>サービス管理責任者</v>
          </cell>
          <cell r="D14" t="str">
            <v>世話人</v>
          </cell>
          <cell r="E14" t="str">
            <v>生活支援員</v>
          </cell>
          <cell r="F14" t="str">
            <v>夜間支援従事者</v>
          </cell>
          <cell r="G14"/>
          <cell r="H14"/>
          <cell r="I14"/>
          <cell r="J14"/>
        </row>
        <row r="15">
          <cell r="A15" t="str">
            <v>障害者支援施設</v>
          </cell>
          <cell r="B15" t="str">
            <v>管理者</v>
          </cell>
          <cell r="C15" t="str">
            <v>サービス管理責任者</v>
          </cell>
          <cell r="D15" t="str">
            <v>医師</v>
          </cell>
          <cell r="E15" t="str">
            <v>看護職員</v>
          </cell>
          <cell r="F15" t="str">
            <v>理学療法士</v>
          </cell>
          <cell r="G15" t="str">
            <v>作業療法士</v>
          </cell>
          <cell r="H15" t="str">
            <v>言語聴覚士</v>
          </cell>
          <cell r="I15" t="str">
            <v>就労支援員</v>
          </cell>
          <cell r="J15" t="str">
            <v>職業指導員</v>
          </cell>
        </row>
        <row r="16">
          <cell r="A16" t="str">
            <v>機能訓練</v>
          </cell>
          <cell r="B16" t="str">
            <v>管理者</v>
          </cell>
          <cell r="C16" t="str">
            <v>サービス管理責任者</v>
          </cell>
          <cell r="D16" t="str">
            <v>看護職員</v>
          </cell>
          <cell r="E16" t="str">
            <v>理学療法士</v>
          </cell>
          <cell r="F16" t="str">
            <v>作業療法士</v>
          </cell>
          <cell r="G16" t="str">
            <v>言語聴覚士</v>
          </cell>
          <cell r="H16" t="str">
            <v>生活支援員</v>
          </cell>
          <cell r="I16"/>
          <cell r="J16"/>
        </row>
        <row r="17">
          <cell r="A17" t="str">
            <v>生活訓練</v>
          </cell>
          <cell r="B17" t="str">
            <v>管理者</v>
          </cell>
          <cell r="C17" t="str">
            <v>サービス管理責任者</v>
          </cell>
          <cell r="D17" t="str">
            <v>地域移行支援員</v>
          </cell>
          <cell r="E17" t="str">
            <v>生活支援員</v>
          </cell>
          <cell r="F17"/>
          <cell r="G17"/>
          <cell r="H17"/>
          <cell r="I17"/>
          <cell r="J17"/>
        </row>
        <row r="18">
          <cell r="A18" t="str">
            <v>就労選択支援</v>
          </cell>
          <cell r="B18" t="str">
            <v>管理者</v>
          </cell>
          <cell r="C18" t="str">
            <v>就労選択支援員</v>
          </cell>
          <cell r="D18"/>
          <cell r="E18"/>
          <cell r="F18"/>
          <cell r="G18"/>
          <cell r="H18"/>
          <cell r="I18"/>
          <cell r="J18"/>
        </row>
        <row r="19">
          <cell r="A19" t="str">
            <v>就労移行支援</v>
          </cell>
          <cell r="B19" t="str">
            <v>管理者</v>
          </cell>
          <cell r="C19" t="str">
            <v>サービス管理責任者</v>
          </cell>
          <cell r="D19" t="str">
            <v>就労支援員</v>
          </cell>
          <cell r="E19" t="str">
            <v>職業指導員</v>
          </cell>
          <cell r="F19" t="str">
            <v>生活支援員</v>
          </cell>
          <cell r="G19"/>
          <cell r="H19"/>
          <cell r="I19"/>
          <cell r="J19"/>
        </row>
        <row r="20">
          <cell r="A20" t="str">
            <v>認定指定就労移行支援</v>
          </cell>
          <cell r="B20" t="str">
            <v>管理者</v>
          </cell>
          <cell r="C20" t="str">
            <v>サービス管理責任者</v>
          </cell>
          <cell r="D20" t="str">
            <v>職業指導員</v>
          </cell>
          <cell r="E20" t="str">
            <v>生活支援員</v>
          </cell>
          <cell r="F20"/>
          <cell r="G20"/>
          <cell r="H20"/>
          <cell r="I20"/>
          <cell r="J20"/>
        </row>
        <row r="21">
          <cell r="A21" t="str">
            <v>就労継続支援Ａ型・Ｂ型</v>
          </cell>
          <cell r="B21" t="str">
            <v>管理者</v>
          </cell>
          <cell r="C21" t="str">
            <v>サービス管理責任者</v>
          </cell>
          <cell r="D21" t="str">
            <v>職業指導員</v>
          </cell>
          <cell r="E21" t="str">
            <v>生活支援員</v>
          </cell>
          <cell r="F21"/>
          <cell r="G21"/>
          <cell r="H21"/>
          <cell r="I21"/>
          <cell r="J21"/>
        </row>
        <row r="22">
          <cell r="A22" t="str">
            <v>一般相談支援事業</v>
          </cell>
          <cell r="B22" t="str">
            <v>管理者</v>
          </cell>
          <cell r="C22" t="str">
            <v>従業者</v>
          </cell>
          <cell r="D22"/>
          <cell r="E22"/>
          <cell r="F22"/>
          <cell r="G22"/>
          <cell r="H22"/>
          <cell r="I22"/>
          <cell r="J22"/>
        </row>
        <row r="23">
          <cell r="A23" t="str">
            <v>就労定着支援</v>
          </cell>
          <cell r="B23" t="str">
            <v>管理者</v>
          </cell>
          <cell r="C23" t="str">
            <v>サービス管理責任者</v>
          </cell>
          <cell r="D23" t="str">
            <v>就労定着支援員</v>
          </cell>
          <cell r="E23"/>
          <cell r="F23"/>
          <cell r="G23"/>
          <cell r="H23"/>
          <cell r="I23"/>
          <cell r="J23"/>
        </row>
        <row r="24">
          <cell r="A24" t="str">
            <v>自立生活援助</v>
          </cell>
          <cell r="B24" t="str">
            <v>管理者</v>
          </cell>
          <cell r="C24" t="str">
            <v>サービス管理責任者</v>
          </cell>
          <cell r="D24" t="str">
            <v>地域生活支援員</v>
          </cell>
          <cell r="E24"/>
          <cell r="F24"/>
          <cell r="G24"/>
          <cell r="H24"/>
          <cell r="I24"/>
          <cell r="J24"/>
        </row>
        <row r="25">
          <cell r="A25" t="str">
            <v>特定相談支援・障害児相談支援</v>
          </cell>
          <cell r="B25" t="str">
            <v>管理者</v>
          </cell>
          <cell r="C25" t="str">
            <v>相談支援専門員</v>
          </cell>
          <cell r="D25" t="str">
            <v>相談支援員</v>
          </cell>
          <cell r="E25"/>
          <cell r="F25"/>
          <cell r="G25"/>
          <cell r="H25"/>
          <cell r="I25"/>
          <cell r="J25"/>
        </row>
        <row r="26">
          <cell r="A26" t="str">
            <v>児童発達支援・放課後等デイサービス</v>
          </cell>
          <cell r="B26" t="str">
            <v>管理者</v>
          </cell>
          <cell r="C26" t="str">
            <v>児童発達支援管理責任者</v>
          </cell>
          <cell r="D26" t="str">
            <v>児童指導員</v>
          </cell>
          <cell r="E26" t="str">
            <v>保育士</v>
          </cell>
          <cell r="F26" t="str">
            <v>機能訓練担当職員</v>
          </cell>
          <cell r="G26" t="str">
            <v>看護職員</v>
          </cell>
          <cell r="H26" t="str">
            <v>その他職員</v>
          </cell>
          <cell r="I26"/>
          <cell r="J26"/>
        </row>
        <row r="27">
          <cell r="A27" t="str">
            <v>児童発達支援・主として重症心身障害児を対象とする場合</v>
          </cell>
          <cell r="B27" t="str">
            <v>管理者</v>
          </cell>
          <cell r="C27" t="str">
            <v>児童発達支援管理責任者</v>
          </cell>
          <cell r="D27" t="str">
            <v>嘱託医</v>
          </cell>
          <cell r="E27" t="str">
            <v>看護職員</v>
          </cell>
          <cell r="F27" t="str">
            <v>児童指導員</v>
          </cell>
          <cell r="G27" t="str">
            <v>保育士</v>
          </cell>
          <cell r="H27" t="str">
            <v>機能訓練担当職員</v>
          </cell>
          <cell r="I27" t="str">
            <v>その他職員</v>
          </cell>
          <cell r="J27"/>
        </row>
        <row r="28">
          <cell r="A28" t="str">
            <v>児童発達支援・児童発達支援センターであるもの</v>
          </cell>
          <cell r="B28" t="str">
            <v>管理者</v>
          </cell>
          <cell r="C28" t="str">
            <v>児童発達支援管理責任者</v>
          </cell>
          <cell r="D28" t="str">
            <v>嘱託医</v>
          </cell>
          <cell r="E28" t="str">
            <v>児童指導員</v>
          </cell>
          <cell r="F28" t="str">
            <v>保育士</v>
          </cell>
          <cell r="G28" t="str">
            <v>栄養士</v>
          </cell>
          <cell r="H28" t="str">
            <v>調理員</v>
          </cell>
          <cell r="I28" t="str">
            <v>機能訓練担当職員</v>
          </cell>
          <cell r="J28" t="str">
            <v>看護職員</v>
          </cell>
        </row>
        <row r="29">
          <cell r="A29" t="str">
            <v>保育所等訪問支援</v>
          </cell>
          <cell r="B29" t="str">
            <v>管理者</v>
          </cell>
          <cell r="C29" t="str">
            <v>児童発達支援管理責任者</v>
          </cell>
          <cell r="D29" t="str">
            <v>訪問支援員</v>
          </cell>
          <cell r="E29"/>
          <cell r="F29"/>
          <cell r="G29"/>
          <cell r="H29"/>
          <cell r="I29"/>
          <cell r="J29"/>
        </row>
        <row r="30">
          <cell r="A30" t="str">
            <v>居宅訪問型児童発達支援</v>
          </cell>
          <cell r="B30" t="str">
            <v>管理者</v>
          </cell>
          <cell r="C30" t="str">
            <v>児童発達支援管理責任者</v>
          </cell>
          <cell r="D30" t="str">
            <v>訪問支援員</v>
          </cell>
          <cell r="E30"/>
          <cell r="F30"/>
          <cell r="G30"/>
          <cell r="H30"/>
          <cell r="I30"/>
          <cell r="J30"/>
        </row>
        <row r="31">
          <cell r="A31" t="str">
            <v>福祉型障害児入所施設</v>
          </cell>
          <cell r="B31" t="str">
            <v>管理者</v>
          </cell>
          <cell r="C31" t="str">
            <v>児童発達支援管理責任者</v>
          </cell>
          <cell r="D31" t="str">
            <v>医師</v>
          </cell>
          <cell r="E31" t="str">
            <v>看護職員</v>
          </cell>
          <cell r="F31" t="str">
            <v>児童指導員</v>
          </cell>
          <cell r="G31" t="str">
            <v>保育士</v>
          </cell>
          <cell r="H31" t="str">
            <v>栄養士</v>
          </cell>
          <cell r="I31" t="str">
            <v>調理員</v>
          </cell>
          <cell r="J31" t="str">
            <v>心理担当職員</v>
          </cell>
        </row>
        <row r="32">
          <cell r="A32" t="str">
            <v>医療型障害児入所施設</v>
          </cell>
          <cell r="B32" t="str">
            <v>児童発達支援管理責任者</v>
          </cell>
          <cell r="C32" t="str">
            <v>医師</v>
          </cell>
          <cell r="D32" t="str">
            <v>看護職員</v>
          </cell>
          <cell r="E32" t="str">
            <v>児童指導員</v>
          </cell>
          <cell r="F32" t="str">
            <v>保育士</v>
          </cell>
          <cell r="G32" t="str">
            <v>心理担当職員</v>
          </cell>
          <cell r="H32" t="str">
            <v>理学療法士又は作業療法士</v>
          </cell>
          <cell r="I32" t="str">
            <v>職業指導員</v>
          </cell>
          <cell r="J32"/>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7C90F-E85D-4754-A36C-BE0448C82A66}">
  <dimension ref="A1:BH76"/>
  <sheetViews>
    <sheetView showGridLines="0" tabSelected="1" view="pageBreakPreview" zoomScaleNormal="100" zoomScaleSheetLayoutView="100" workbookViewId="0">
      <selection activeCell="B13" sqref="B13"/>
    </sheetView>
  </sheetViews>
  <sheetFormatPr defaultColWidth="8.25" defaultRowHeight="21" customHeight="1" x14ac:dyDescent="0.4"/>
  <cols>
    <col min="1" max="1" width="2.625" style="8" customWidth="1"/>
    <col min="2" max="2" width="12.125" style="2" customWidth="1"/>
    <col min="3" max="3" width="6.625" style="8" customWidth="1"/>
    <col min="4" max="5" width="7.625" style="8" customWidth="1"/>
    <col min="6" max="36" width="2.625" style="8" customWidth="1"/>
    <col min="37" max="37" width="6.625" style="8" customWidth="1"/>
    <col min="38" max="39" width="7.625" style="8" customWidth="1"/>
    <col min="40" max="40" width="5.625" style="8" customWidth="1"/>
    <col min="41" max="16384" width="8.25" style="8"/>
  </cols>
  <sheetData>
    <row r="1" spans="1:60" ht="20.100000000000001" customHeight="1" x14ac:dyDescent="0.4">
      <c r="A1" s="1" t="s">
        <v>0</v>
      </c>
      <c r="C1" s="3"/>
      <c r="D1" s="3"/>
      <c r="E1" s="3"/>
      <c r="F1" s="3"/>
      <c r="G1" s="3"/>
      <c r="H1" s="3"/>
      <c r="I1" s="3"/>
      <c r="J1" s="3"/>
      <c r="K1" s="3"/>
      <c r="L1" s="3"/>
      <c r="M1" s="3"/>
      <c r="N1" s="3"/>
      <c r="O1" s="3"/>
      <c r="P1" s="3"/>
      <c r="Q1" s="3"/>
      <c r="R1" s="3"/>
      <c r="S1" s="3"/>
      <c r="T1" s="3"/>
      <c r="U1" s="3"/>
      <c r="V1" s="3"/>
      <c r="W1" s="3"/>
      <c r="X1" s="4"/>
      <c r="Y1" s="4"/>
      <c r="Z1" s="5"/>
      <c r="AA1" s="5"/>
      <c r="AB1" s="5"/>
      <c r="AC1" s="5"/>
      <c r="AD1" s="6"/>
      <c r="AE1" s="6"/>
      <c r="AF1" s="6"/>
      <c r="AG1" s="6"/>
      <c r="AH1" s="6"/>
      <c r="AI1" s="7" t="s">
        <v>1</v>
      </c>
      <c r="AJ1" s="7"/>
      <c r="AK1" s="94" t="s">
        <v>2</v>
      </c>
      <c r="AL1" s="94"/>
      <c r="AM1" s="94"/>
      <c r="AN1" s="94"/>
    </row>
    <row r="2" spans="1:60" ht="18" customHeight="1" x14ac:dyDescent="0.4">
      <c r="A2" s="5"/>
      <c r="B2" s="9"/>
      <c r="C2" s="9"/>
      <c r="D2" s="9"/>
      <c r="E2" s="9"/>
      <c r="F2" s="9"/>
      <c r="G2" s="9"/>
      <c r="H2" s="9"/>
      <c r="I2" s="9"/>
      <c r="J2" s="9"/>
      <c r="K2" s="9"/>
      <c r="L2" s="9"/>
      <c r="M2" s="95">
        <v>2024</v>
      </c>
      <c r="N2" s="95"/>
      <c r="O2" s="95"/>
      <c r="P2" s="95"/>
      <c r="Q2" s="96" t="s">
        <v>3</v>
      </c>
      <c r="R2" s="96"/>
      <c r="S2" s="95">
        <v>5</v>
      </c>
      <c r="T2" s="95"/>
      <c r="U2" s="96" t="s">
        <v>4</v>
      </c>
      <c r="V2" s="96"/>
      <c r="W2" s="9"/>
      <c r="X2" s="9"/>
      <c r="Y2" s="9"/>
      <c r="Z2" s="5"/>
      <c r="AA2" s="5"/>
      <c r="AC2" s="7"/>
      <c r="AD2" s="9"/>
      <c r="AE2" s="9"/>
      <c r="AF2" s="9"/>
      <c r="AG2" s="9"/>
      <c r="AH2" s="9"/>
      <c r="AI2" s="7" t="s">
        <v>5</v>
      </c>
      <c r="AJ2" s="7"/>
      <c r="AK2" s="97"/>
      <c r="AL2" s="97"/>
      <c r="AM2" s="97"/>
      <c r="AN2" s="97"/>
      <c r="AO2" s="63" t="s">
        <v>89</v>
      </c>
      <c r="AP2" s="63"/>
      <c r="AQ2" s="63"/>
      <c r="AR2" s="63"/>
      <c r="AS2" s="63"/>
      <c r="AT2" s="63"/>
      <c r="AU2" s="63"/>
      <c r="AV2" s="63"/>
      <c r="AW2" s="63"/>
      <c r="AX2" s="63"/>
      <c r="AY2" s="63"/>
      <c r="AZ2" s="63"/>
      <c r="BA2" s="63"/>
      <c r="BB2" s="63"/>
      <c r="BC2" s="63"/>
      <c r="BD2" s="63"/>
      <c r="BE2" s="63"/>
      <c r="BF2" s="63"/>
      <c r="BG2" s="63"/>
      <c r="BH2" s="63"/>
    </row>
    <row r="3" spans="1:60" ht="18" customHeight="1" x14ac:dyDescent="0.4">
      <c r="A3" s="10"/>
      <c r="B3" s="10"/>
      <c r="C3" s="10"/>
      <c r="D3" s="10"/>
      <c r="E3" s="10"/>
      <c r="F3" s="10"/>
      <c r="G3" s="10"/>
      <c r="H3" s="10"/>
      <c r="I3" s="10"/>
      <c r="J3" s="10"/>
      <c r="K3" s="10"/>
      <c r="L3" s="10"/>
      <c r="M3" s="10"/>
      <c r="N3" s="10"/>
      <c r="O3" s="10"/>
      <c r="P3" s="10"/>
      <c r="Q3" s="10"/>
      <c r="R3" s="10"/>
      <c r="S3" s="10"/>
      <c r="T3" s="10"/>
      <c r="U3" s="10"/>
      <c r="V3" s="10"/>
      <c r="W3" s="10"/>
      <c r="Y3" s="11"/>
      <c r="Z3" s="11"/>
      <c r="AA3" s="11"/>
      <c r="AB3" s="5"/>
      <c r="AC3" s="11"/>
      <c r="AD3" s="11"/>
      <c r="AE3" s="11"/>
      <c r="AF3" s="11"/>
      <c r="AG3" s="11"/>
      <c r="AH3" s="11"/>
      <c r="AI3" s="12" t="s">
        <v>6</v>
      </c>
      <c r="AJ3" s="7"/>
      <c r="AK3" s="98"/>
      <c r="AL3" s="98"/>
      <c r="AM3" s="98"/>
      <c r="AN3" s="98"/>
      <c r="AO3" s="63"/>
      <c r="AP3" s="63"/>
      <c r="AQ3" s="63"/>
      <c r="AR3" s="63"/>
      <c r="AS3" s="63"/>
      <c r="AT3" s="63"/>
      <c r="AU3" s="63"/>
      <c r="AV3" s="63"/>
      <c r="AW3" s="63"/>
      <c r="AX3" s="63"/>
      <c r="AY3" s="63"/>
      <c r="AZ3" s="63"/>
      <c r="BA3" s="63"/>
      <c r="BB3" s="63"/>
      <c r="BC3" s="63"/>
      <c r="BD3" s="63"/>
      <c r="BE3" s="63"/>
      <c r="BF3" s="63"/>
      <c r="BG3" s="63"/>
      <c r="BH3" s="63"/>
    </row>
    <row r="4" spans="1:60" ht="18" customHeight="1" x14ac:dyDescent="0.4">
      <c r="A4" s="10"/>
      <c r="B4" s="10"/>
      <c r="C4" s="10"/>
      <c r="D4" s="10"/>
      <c r="E4" s="10"/>
      <c r="F4" s="10"/>
      <c r="G4" s="10"/>
      <c r="H4" s="10"/>
      <c r="I4" s="10"/>
      <c r="J4" s="10"/>
      <c r="K4" s="10"/>
      <c r="L4" s="10"/>
      <c r="M4" s="10"/>
      <c r="N4" s="10"/>
      <c r="O4" s="10"/>
      <c r="P4" s="10"/>
      <c r="Q4" s="10"/>
      <c r="R4" s="10"/>
      <c r="S4" s="10"/>
      <c r="T4" s="10"/>
      <c r="U4" s="10"/>
      <c r="V4" s="10"/>
      <c r="W4" s="10"/>
      <c r="Y4" s="11"/>
      <c r="Z4" s="11"/>
      <c r="AA4" s="11"/>
      <c r="AB4" s="5"/>
      <c r="AC4" s="11"/>
      <c r="AD4" s="11"/>
      <c r="AE4" s="11"/>
      <c r="AF4" s="11"/>
      <c r="AG4" s="11"/>
      <c r="AH4" s="11"/>
      <c r="AI4" s="12" t="s">
        <v>7</v>
      </c>
      <c r="AJ4" s="7"/>
      <c r="AK4" s="98"/>
      <c r="AL4" s="98"/>
      <c r="AM4" s="98"/>
      <c r="AN4" s="98"/>
      <c r="AO4" s="63"/>
      <c r="AP4" s="63"/>
      <c r="AQ4" s="63"/>
      <c r="AR4" s="63"/>
      <c r="AS4" s="63"/>
      <c r="AT4" s="63"/>
      <c r="AU4" s="63"/>
      <c r="AV4" s="63"/>
      <c r="AW4" s="63"/>
      <c r="AX4" s="63"/>
      <c r="AY4" s="63"/>
      <c r="AZ4" s="63"/>
      <c r="BA4" s="63"/>
      <c r="BB4" s="63"/>
      <c r="BC4" s="63"/>
      <c r="BD4" s="63"/>
      <c r="BE4" s="63"/>
      <c r="BF4" s="63"/>
      <c r="BG4" s="63"/>
      <c r="BH4" s="63"/>
    </row>
    <row r="5" spans="1:60" ht="18" customHeight="1" x14ac:dyDescent="0.4">
      <c r="A5" s="10"/>
      <c r="B5" s="10"/>
      <c r="C5" s="10"/>
      <c r="D5" s="10"/>
      <c r="E5" s="10"/>
      <c r="F5" s="10"/>
      <c r="G5" s="10"/>
      <c r="H5" s="10"/>
      <c r="I5" s="10"/>
      <c r="J5" s="10"/>
      <c r="K5" s="10"/>
      <c r="L5" s="10"/>
      <c r="M5" s="10"/>
      <c r="N5" s="10"/>
      <c r="O5" s="10"/>
      <c r="P5" s="10"/>
      <c r="Q5" s="10"/>
      <c r="R5" s="10"/>
      <c r="S5" s="10"/>
      <c r="U5" s="10"/>
      <c r="V5" s="10"/>
      <c r="W5" s="10"/>
      <c r="Y5" s="11"/>
      <c r="Z5" s="11"/>
      <c r="AA5" s="11"/>
      <c r="AB5" s="5"/>
      <c r="AC5" s="11"/>
      <c r="AD5" s="11"/>
      <c r="AE5" s="11"/>
      <c r="AF5" s="11"/>
      <c r="AG5" s="12" t="s">
        <v>8</v>
      </c>
      <c r="AH5" s="99"/>
      <c r="AI5" s="99"/>
      <c r="AJ5" s="99"/>
      <c r="AK5" s="11" t="s">
        <v>9</v>
      </c>
      <c r="AL5" s="13"/>
      <c r="AM5" s="11" t="s">
        <v>10</v>
      </c>
      <c r="AN5" s="5"/>
      <c r="AO5" s="63"/>
      <c r="AP5" s="63"/>
      <c r="AQ5" s="63"/>
      <c r="AR5" s="63"/>
      <c r="AS5" s="63"/>
      <c r="AT5" s="63"/>
      <c r="AU5" s="63"/>
      <c r="AV5" s="63"/>
      <c r="AW5" s="63"/>
      <c r="AX5" s="63"/>
      <c r="AY5" s="63"/>
      <c r="AZ5" s="63"/>
      <c r="BA5" s="63"/>
      <c r="BB5" s="63"/>
      <c r="BC5" s="63"/>
      <c r="BD5" s="63"/>
      <c r="BE5" s="63"/>
      <c r="BF5" s="63"/>
      <c r="BG5" s="63"/>
      <c r="BH5" s="63"/>
    </row>
    <row r="6" spans="1:60" ht="9.9499999999999993" customHeight="1" x14ac:dyDescent="0.4">
      <c r="A6" s="5"/>
      <c r="B6" s="14"/>
      <c r="C6" s="14"/>
      <c r="D6" s="14"/>
      <c r="E6" s="14"/>
      <c r="F6" s="14"/>
      <c r="G6" s="14"/>
      <c r="H6" s="14"/>
      <c r="I6" s="14"/>
      <c r="J6" s="14"/>
      <c r="K6" s="14"/>
      <c r="L6" s="14"/>
      <c r="M6" s="14"/>
      <c r="N6" s="14"/>
      <c r="O6" s="14"/>
      <c r="P6" s="14"/>
      <c r="Q6" s="14"/>
      <c r="R6" s="14"/>
      <c r="S6" s="14"/>
      <c r="T6" s="14"/>
      <c r="U6" s="14"/>
      <c r="V6" s="14"/>
      <c r="W6" s="14"/>
      <c r="X6" s="9"/>
      <c r="Y6" s="9"/>
      <c r="Z6" s="9"/>
      <c r="AA6" s="9"/>
      <c r="AB6" s="9"/>
      <c r="AC6" s="9"/>
      <c r="AD6" s="9"/>
      <c r="AE6" s="9"/>
      <c r="AF6" s="9"/>
      <c r="AG6" s="9"/>
      <c r="AH6" s="9"/>
      <c r="AI6" s="9"/>
      <c r="AJ6" s="9"/>
      <c r="AK6" s="9"/>
      <c r="AL6" s="9"/>
      <c r="AM6" s="5"/>
      <c r="AN6" s="5"/>
    </row>
    <row r="7" spans="1:60" ht="15" customHeight="1" x14ac:dyDescent="0.4">
      <c r="A7" s="82" t="s">
        <v>11</v>
      </c>
      <c r="B7" s="87" t="s">
        <v>12</v>
      </c>
      <c r="C7" s="89" t="s">
        <v>13</v>
      </c>
      <c r="D7" s="68" t="s">
        <v>14</v>
      </c>
      <c r="E7" s="80" t="s">
        <v>15</v>
      </c>
      <c r="F7" s="92" t="s">
        <v>16</v>
      </c>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3" t="s">
        <v>17</v>
      </c>
      <c r="AL7" s="76" t="s">
        <v>18</v>
      </c>
      <c r="AM7" s="86" t="s">
        <v>19</v>
      </c>
      <c r="AN7" s="86"/>
    </row>
    <row r="8" spans="1:60" ht="15" customHeight="1" x14ac:dyDescent="0.4">
      <c r="A8" s="82"/>
      <c r="B8" s="88"/>
      <c r="C8" s="90"/>
      <c r="D8" s="68"/>
      <c r="E8" s="80"/>
      <c r="F8" s="68" t="s">
        <v>20</v>
      </c>
      <c r="G8" s="68"/>
      <c r="H8" s="68"/>
      <c r="I8" s="68"/>
      <c r="J8" s="68"/>
      <c r="K8" s="68"/>
      <c r="L8" s="68"/>
      <c r="M8" s="68" t="s">
        <v>21</v>
      </c>
      <c r="N8" s="68"/>
      <c r="O8" s="68"/>
      <c r="P8" s="68"/>
      <c r="Q8" s="68"/>
      <c r="R8" s="68"/>
      <c r="S8" s="68"/>
      <c r="T8" s="68" t="s">
        <v>22</v>
      </c>
      <c r="U8" s="68"/>
      <c r="V8" s="68"/>
      <c r="W8" s="68"/>
      <c r="X8" s="68"/>
      <c r="Y8" s="68"/>
      <c r="Z8" s="68"/>
      <c r="AA8" s="68" t="s">
        <v>23</v>
      </c>
      <c r="AB8" s="68"/>
      <c r="AC8" s="68"/>
      <c r="AD8" s="68"/>
      <c r="AE8" s="68"/>
      <c r="AF8" s="68"/>
      <c r="AG8" s="68"/>
      <c r="AH8" s="68" t="s">
        <v>24</v>
      </c>
      <c r="AI8" s="68"/>
      <c r="AJ8" s="68"/>
      <c r="AK8" s="93"/>
      <c r="AL8" s="76"/>
      <c r="AM8" s="86"/>
      <c r="AN8" s="86"/>
    </row>
    <row r="9" spans="1:60" ht="15" customHeight="1" x14ac:dyDescent="0.4">
      <c r="A9" s="82"/>
      <c r="B9" s="84" t="s">
        <v>25</v>
      </c>
      <c r="C9" s="90"/>
      <c r="D9" s="68"/>
      <c r="E9" s="80"/>
      <c r="F9" s="15">
        <f>DATE($M$2,$S$2,1)</f>
        <v>45413</v>
      </c>
      <c r="G9" s="15">
        <f>DATE($M$2,$S$2,2)</f>
        <v>45414</v>
      </c>
      <c r="H9" s="15">
        <f>DATE($M$2,$S$2,3)</f>
        <v>45415</v>
      </c>
      <c r="I9" s="15">
        <f>DATE($M$2,$S$2,4)</f>
        <v>45416</v>
      </c>
      <c r="J9" s="15">
        <f>DATE($M$2,$S$2,5)</f>
        <v>45417</v>
      </c>
      <c r="K9" s="15">
        <f>DATE($M$2,$S$2,6)</f>
        <v>45418</v>
      </c>
      <c r="L9" s="15">
        <f>DATE($M$2,$S$2,7)</f>
        <v>45419</v>
      </c>
      <c r="M9" s="15">
        <f>DATE($M$2,$S$2,8)</f>
        <v>45420</v>
      </c>
      <c r="N9" s="15">
        <f>DATE($M$2,$S$2,9)</f>
        <v>45421</v>
      </c>
      <c r="O9" s="15">
        <f>DATE($M$2,$S$2,10)</f>
        <v>45422</v>
      </c>
      <c r="P9" s="15">
        <f>DATE($M$2,$S$2,11)</f>
        <v>45423</v>
      </c>
      <c r="Q9" s="15">
        <f>DATE($M$2,$S$2,12)</f>
        <v>45424</v>
      </c>
      <c r="R9" s="15">
        <f>DATE($M$2,$S$2,13)</f>
        <v>45425</v>
      </c>
      <c r="S9" s="15">
        <f>DATE($M$2,$S$2,14)</f>
        <v>45426</v>
      </c>
      <c r="T9" s="15">
        <f>DATE($M$2,$S$2,15)</f>
        <v>45427</v>
      </c>
      <c r="U9" s="15">
        <f>DATE($M$2,$S$2,16)</f>
        <v>45428</v>
      </c>
      <c r="V9" s="15">
        <f>DATE($M$2,$S$2,17)</f>
        <v>45429</v>
      </c>
      <c r="W9" s="15">
        <f>DATE($M$2,$S$2,18)</f>
        <v>45430</v>
      </c>
      <c r="X9" s="15">
        <f>DATE($M$2,$S$2,19)</f>
        <v>45431</v>
      </c>
      <c r="Y9" s="15">
        <f>DATE($M$2,$S$2,20)</f>
        <v>45432</v>
      </c>
      <c r="Z9" s="15">
        <f>DATE($M$2,$S$2,21)</f>
        <v>45433</v>
      </c>
      <c r="AA9" s="15">
        <f>DATE($M$2,$S$2,22)</f>
        <v>45434</v>
      </c>
      <c r="AB9" s="15">
        <f>DATE($M$2,$S$2,23)</f>
        <v>45435</v>
      </c>
      <c r="AC9" s="15">
        <f>DATE($M$2,$S$2,24)</f>
        <v>45436</v>
      </c>
      <c r="AD9" s="15">
        <f>DATE($M$2,$S$2,25)</f>
        <v>45437</v>
      </c>
      <c r="AE9" s="15">
        <f>DATE($M$2,$S$2,26)</f>
        <v>45438</v>
      </c>
      <c r="AF9" s="15">
        <f>DATE($M$2,$S$2,27)</f>
        <v>45439</v>
      </c>
      <c r="AG9" s="15">
        <f>DATE($M$2,$S$2,28)</f>
        <v>45440</v>
      </c>
      <c r="AH9" s="15">
        <f>IF(DAY(EOMONTH(F9,0))&lt;29,"",DATE($M$2,$S$2,29))</f>
        <v>45441</v>
      </c>
      <c r="AI9" s="15">
        <f>IF(DAY(EOMONTH(F9,0))&lt;30,"",DATE($M$2,$S$2,30))</f>
        <v>45442</v>
      </c>
      <c r="AJ9" s="15">
        <f>IF(DAY(EOMONTH(F9,0))&lt;31,"",DATE($M$2,$S$2,31))</f>
        <v>45443</v>
      </c>
      <c r="AK9" s="93"/>
      <c r="AL9" s="76"/>
      <c r="AM9" s="86"/>
      <c r="AN9" s="86"/>
    </row>
    <row r="10" spans="1:60" ht="15" customHeight="1" x14ac:dyDescent="0.4">
      <c r="A10" s="82"/>
      <c r="B10" s="85"/>
      <c r="C10" s="91"/>
      <c r="D10" s="68"/>
      <c r="E10" s="80"/>
      <c r="F10" s="16">
        <f>DATE($M$2,$S$2,1)</f>
        <v>45413</v>
      </c>
      <c r="G10" s="16">
        <f>DATE($M$2,$S$2,2)</f>
        <v>45414</v>
      </c>
      <c r="H10" s="16">
        <f>DATE($M$2,$S$2,3)</f>
        <v>45415</v>
      </c>
      <c r="I10" s="16">
        <f>DATE($M$2,$S$2,4)</f>
        <v>45416</v>
      </c>
      <c r="J10" s="16">
        <f>DATE($M$2,$S$2,5)</f>
        <v>45417</v>
      </c>
      <c r="K10" s="16">
        <f>DATE($M$2,$S$2,6)</f>
        <v>45418</v>
      </c>
      <c r="L10" s="16">
        <f>DATE($M$2,$S$2,7)</f>
        <v>45419</v>
      </c>
      <c r="M10" s="16">
        <f>DATE($M$2,$S$2,8)</f>
        <v>45420</v>
      </c>
      <c r="N10" s="16">
        <f>DATE($M$2,$S$2,9)</f>
        <v>45421</v>
      </c>
      <c r="O10" s="16">
        <f>DATE($M$2,$S$2,10)</f>
        <v>45422</v>
      </c>
      <c r="P10" s="16">
        <f>DATE($M$2,$S$2,11)</f>
        <v>45423</v>
      </c>
      <c r="Q10" s="16">
        <f>DATE($M$2,$S$2,12)</f>
        <v>45424</v>
      </c>
      <c r="R10" s="16">
        <f>DATE($M$2,$S$2,13)</f>
        <v>45425</v>
      </c>
      <c r="S10" s="16">
        <f>DATE($M$2,$S$2,14)</f>
        <v>45426</v>
      </c>
      <c r="T10" s="16">
        <f>DATE($M$2,$S$2,15)</f>
        <v>45427</v>
      </c>
      <c r="U10" s="16">
        <f>DATE($M$2,$S$2,16)</f>
        <v>45428</v>
      </c>
      <c r="V10" s="16">
        <f>DATE($M$2,$S$2,17)</f>
        <v>45429</v>
      </c>
      <c r="W10" s="16">
        <f>DATE($M$2,$S$2,18)</f>
        <v>45430</v>
      </c>
      <c r="X10" s="16">
        <f>DATE($M$2,$S$2,19)</f>
        <v>45431</v>
      </c>
      <c r="Y10" s="16">
        <f>DATE($M$2,$S$2,20)</f>
        <v>45432</v>
      </c>
      <c r="Z10" s="16">
        <f>DATE($M$2,$S$2,21)</f>
        <v>45433</v>
      </c>
      <c r="AA10" s="16">
        <f>DATE($M$2,$S$2,22)</f>
        <v>45434</v>
      </c>
      <c r="AB10" s="16">
        <f>DATE($M$2,$S$2,23)</f>
        <v>45435</v>
      </c>
      <c r="AC10" s="16">
        <f>DATE($M$2,$S$2,24)</f>
        <v>45436</v>
      </c>
      <c r="AD10" s="16">
        <f>DATE($M$2,$S$2,25)</f>
        <v>45437</v>
      </c>
      <c r="AE10" s="16">
        <f>DATE($M$2,$S$2,26)</f>
        <v>45438</v>
      </c>
      <c r="AF10" s="16">
        <f>DATE($M$2,$S$2,27)</f>
        <v>45439</v>
      </c>
      <c r="AG10" s="16">
        <f>DATE($M$2,$S$2,28)</f>
        <v>45440</v>
      </c>
      <c r="AH10" s="16">
        <f>IF(DAY(EOMONTH(F10,0))&lt;29,"",DATE($M$2,$S$2,29))</f>
        <v>45441</v>
      </c>
      <c r="AI10" s="16">
        <f>IF(DAY(EOMONTH(F10,0))&lt;30,"",DATE($M$2,$S$2,30))</f>
        <v>45442</v>
      </c>
      <c r="AJ10" s="16">
        <f>IF(DAY(EOMONTH(F10,0))&lt;31,"",DATE($M$2,$S$2,31))</f>
        <v>45443</v>
      </c>
      <c r="AK10" s="93"/>
      <c r="AL10" s="76"/>
      <c r="AM10" s="86"/>
      <c r="AN10" s="86"/>
    </row>
    <row r="11" spans="1:60" ht="18" customHeight="1" x14ac:dyDescent="0.4">
      <c r="A11" s="17">
        <v>1</v>
      </c>
      <c r="B11" s="18" t="s">
        <v>26</v>
      </c>
      <c r="C11" s="19" t="s">
        <v>27</v>
      </c>
      <c r="D11" s="20"/>
      <c r="E11" s="21" t="s">
        <v>27</v>
      </c>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3">
        <f>+SUM(F11:AJ11)</f>
        <v>0</v>
      </c>
      <c r="AL11" s="24">
        <f>IF($AK$3="４週",AK11/4,AK11/(DAY(EOMONTH($F$9,0))/7))</f>
        <v>0</v>
      </c>
      <c r="AM11" s="79"/>
      <c r="AN11" s="79"/>
    </row>
    <row r="12" spans="1:60" ht="18" customHeight="1" x14ac:dyDescent="0.4">
      <c r="A12" s="17">
        <v>2</v>
      </c>
      <c r="B12" s="18" t="s">
        <v>28</v>
      </c>
      <c r="C12" s="19" t="s">
        <v>29</v>
      </c>
      <c r="D12" s="20"/>
      <c r="E12" s="21" t="s">
        <v>29</v>
      </c>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3">
        <f t="shared" ref="AK12:AK31" si="0">+SUM(F12:AJ12)</f>
        <v>0</v>
      </c>
      <c r="AL12" s="24">
        <f>IF($AK$3="４週",AK12/4,AK12/(DAY(EOMONTH($F$9,0))/7))</f>
        <v>0</v>
      </c>
      <c r="AM12" s="79"/>
      <c r="AN12" s="79"/>
    </row>
    <row r="13" spans="1:60" ht="18" customHeight="1" x14ac:dyDescent="0.4">
      <c r="A13" s="17">
        <v>3</v>
      </c>
      <c r="B13" s="18" t="s">
        <v>28</v>
      </c>
      <c r="C13" s="19" t="s">
        <v>30</v>
      </c>
      <c r="D13" s="20"/>
      <c r="E13" s="21" t="s">
        <v>30</v>
      </c>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3">
        <f t="shared" si="0"/>
        <v>0</v>
      </c>
      <c r="AL13" s="24">
        <f>IF($AK$3="４週",AK13/4,AK13/(DAY(EOMONTH($F$9,0))/7))</f>
        <v>0</v>
      </c>
      <c r="AM13" s="79"/>
      <c r="AN13" s="79"/>
    </row>
    <row r="14" spans="1:60" ht="18" customHeight="1" x14ac:dyDescent="0.4">
      <c r="A14" s="17">
        <v>4</v>
      </c>
      <c r="B14" s="18" t="s">
        <v>31</v>
      </c>
      <c r="C14" s="19" t="s">
        <v>32</v>
      </c>
      <c r="D14" s="20"/>
      <c r="E14" s="21" t="s">
        <v>32</v>
      </c>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3">
        <f t="shared" si="0"/>
        <v>0</v>
      </c>
      <c r="AL14" s="24">
        <f>IF($AK$3="４週",AK14/4,AK14/(DAY(EOMONTH($F$9,0))/7))</f>
        <v>0</v>
      </c>
      <c r="AM14" s="79"/>
      <c r="AN14" s="79"/>
    </row>
    <row r="15" spans="1:60" ht="18" customHeight="1" x14ac:dyDescent="0.4">
      <c r="A15" s="17">
        <v>5</v>
      </c>
      <c r="B15" s="18"/>
      <c r="C15" s="19"/>
      <c r="D15" s="20"/>
      <c r="E15" s="21"/>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3">
        <f t="shared" si="0"/>
        <v>0</v>
      </c>
      <c r="AL15" s="24">
        <f t="shared" ref="AL15:AL30" si="1">IF($AK$3="４週",AK15/4,AK15/(DAY(EOMONTH($F$9,0))/7))</f>
        <v>0</v>
      </c>
      <c r="AM15" s="79"/>
      <c r="AN15" s="79"/>
    </row>
    <row r="16" spans="1:60" ht="18" customHeight="1" x14ac:dyDescent="0.4">
      <c r="A16" s="17">
        <v>6</v>
      </c>
      <c r="B16" s="18"/>
      <c r="C16" s="19"/>
      <c r="D16" s="20"/>
      <c r="E16" s="21"/>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3">
        <f t="shared" si="0"/>
        <v>0</v>
      </c>
      <c r="AL16" s="24">
        <f t="shared" si="1"/>
        <v>0</v>
      </c>
      <c r="AM16" s="79"/>
      <c r="AN16" s="79"/>
    </row>
    <row r="17" spans="1:40" ht="18" customHeight="1" x14ac:dyDescent="0.4">
      <c r="A17" s="17">
        <v>7</v>
      </c>
      <c r="B17" s="18"/>
      <c r="C17" s="19"/>
      <c r="D17" s="20"/>
      <c r="E17" s="21"/>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3">
        <f t="shared" si="0"/>
        <v>0</v>
      </c>
      <c r="AL17" s="24">
        <f t="shared" si="1"/>
        <v>0</v>
      </c>
      <c r="AM17" s="79"/>
      <c r="AN17" s="79"/>
    </row>
    <row r="18" spans="1:40" ht="18" customHeight="1" x14ac:dyDescent="0.4">
      <c r="A18" s="17">
        <v>8</v>
      </c>
      <c r="B18" s="18"/>
      <c r="C18" s="19"/>
      <c r="D18" s="20"/>
      <c r="E18" s="21"/>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3">
        <f t="shared" si="0"/>
        <v>0</v>
      </c>
      <c r="AL18" s="24">
        <f t="shared" si="1"/>
        <v>0</v>
      </c>
      <c r="AM18" s="79"/>
      <c r="AN18" s="79"/>
    </row>
    <row r="19" spans="1:40" ht="18" customHeight="1" x14ac:dyDescent="0.4">
      <c r="A19" s="17">
        <v>9</v>
      </c>
      <c r="B19" s="18"/>
      <c r="C19" s="19"/>
      <c r="D19" s="20"/>
      <c r="E19" s="21"/>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3">
        <f t="shared" si="0"/>
        <v>0</v>
      </c>
      <c r="AL19" s="24">
        <f t="shared" si="1"/>
        <v>0</v>
      </c>
      <c r="AM19" s="79"/>
      <c r="AN19" s="79"/>
    </row>
    <row r="20" spans="1:40" ht="18" customHeight="1" x14ac:dyDescent="0.4">
      <c r="A20" s="17">
        <v>10</v>
      </c>
      <c r="B20" s="18"/>
      <c r="C20" s="19"/>
      <c r="D20" s="20"/>
      <c r="E20" s="21"/>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3">
        <f t="shared" si="0"/>
        <v>0</v>
      </c>
      <c r="AL20" s="24">
        <f t="shared" si="1"/>
        <v>0</v>
      </c>
      <c r="AM20" s="79"/>
      <c r="AN20" s="79"/>
    </row>
    <row r="21" spans="1:40" ht="18" customHeight="1" x14ac:dyDescent="0.4">
      <c r="A21" s="17">
        <v>11</v>
      </c>
      <c r="B21" s="18"/>
      <c r="C21" s="19"/>
      <c r="D21" s="20"/>
      <c r="E21" s="21"/>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3">
        <f t="shared" si="0"/>
        <v>0</v>
      </c>
      <c r="AL21" s="24">
        <f t="shared" si="1"/>
        <v>0</v>
      </c>
      <c r="AM21" s="79"/>
      <c r="AN21" s="79"/>
    </row>
    <row r="22" spans="1:40" ht="18" customHeight="1" x14ac:dyDescent="0.4">
      <c r="A22" s="17">
        <v>12</v>
      </c>
      <c r="B22" s="18"/>
      <c r="C22" s="19"/>
      <c r="D22" s="20"/>
      <c r="E22" s="21"/>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3">
        <f t="shared" si="0"/>
        <v>0</v>
      </c>
      <c r="AL22" s="24">
        <f t="shared" si="1"/>
        <v>0</v>
      </c>
      <c r="AM22" s="79"/>
      <c r="AN22" s="79"/>
    </row>
    <row r="23" spans="1:40" ht="18" customHeight="1" x14ac:dyDescent="0.4">
      <c r="A23" s="17">
        <v>13</v>
      </c>
      <c r="B23" s="18"/>
      <c r="C23" s="19"/>
      <c r="D23" s="20"/>
      <c r="E23" s="21"/>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3">
        <f t="shared" si="0"/>
        <v>0</v>
      </c>
      <c r="AL23" s="24">
        <f t="shared" si="1"/>
        <v>0</v>
      </c>
      <c r="AM23" s="79"/>
      <c r="AN23" s="79"/>
    </row>
    <row r="24" spans="1:40" ht="18" customHeight="1" x14ac:dyDescent="0.4">
      <c r="A24" s="17">
        <v>14</v>
      </c>
      <c r="B24" s="18"/>
      <c r="C24" s="19"/>
      <c r="D24" s="20"/>
      <c r="E24" s="21"/>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3">
        <f t="shared" si="0"/>
        <v>0</v>
      </c>
      <c r="AL24" s="24">
        <f t="shared" si="1"/>
        <v>0</v>
      </c>
      <c r="AM24" s="79"/>
      <c r="AN24" s="79"/>
    </row>
    <row r="25" spans="1:40" ht="18" customHeight="1" x14ac:dyDescent="0.4">
      <c r="A25" s="17">
        <v>15</v>
      </c>
      <c r="B25" s="18"/>
      <c r="C25" s="19"/>
      <c r="D25" s="20"/>
      <c r="E25" s="21"/>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3">
        <f t="shared" si="0"/>
        <v>0</v>
      </c>
      <c r="AL25" s="24">
        <f t="shared" si="1"/>
        <v>0</v>
      </c>
      <c r="AM25" s="79"/>
      <c r="AN25" s="79"/>
    </row>
    <row r="26" spans="1:40" ht="18" customHeight="1" x14ac:dyDescent="0.4">
      <c r="A26" s="17">
        <v>16</v>
      </c>
      <c r="B26" s="18"/>
      <c r="C26" s="19"/>
      <c r="D26" s="20"/>
      <c r="E26" s="21"/>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3">
        <f t="shared" si="0"/>
        <v>0</v>
      </c>
      <c r="AL26" s="24">
        <f t="shared" si="1"/>
        <v>0</v>
      </c>
      <c r="AM26" s="79"/>
      <c r="AN26" s="79"/>
    </row>
    <row r="27" spans="1:40" ht="18" customHeight="1" x14ac:dyDescent="0.4">
      <c r="A27" s="17">
        <v>17</v>
      </c>
      <c r="B27" s="18"/>
      <c r="C27" s="19"/>
      <c r="D27" s="20"/>
      <c r="E27" s="21"/>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3">
        <f t="shared" si="0"/>
        <v>0</v>
      </c>
      <c r="AL27" s="24">
        <f t="shared" si="1"/>
        <v>0</v>
      </c>
      <c r="AM27" s="79"/>
      <c r="AN27" s="79"/>
    </row>
    <row r="28" spans="1:40" ht="18" customHeight="1" x14ac:dyDescent="0.4">
      <c r="A28" s="17">
        <v>18</v>
      </c>
      <c r="B28" s="18"/>
      <c r="C28" s="19"/>
      <c r="D28" s="20"/>
      <c r="E28" s="21"/>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3">
        <f t="shared" si="0"/>
        <v>0</v>
      </c>
      <c r="AL28" s="24">
        <f t="shared" si="1"/>
        <v>0</v>
      </c>
      <c r="AM28" s="79"/>
      <c r="AN28" s="79"/>
    </row>
    <row r="29" spans="1:40" ht="18" customHeight="1" x14ac:dyDescent="0.4">
      <c r="A29" s="17">
        <v>19</v>
      </c>
      <c r="B29" s="18"/>
      <c r="C29" s="19"/>
      <c r="D29" s="20"/>
      <c r="E29" s="21"/>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3">
        <f t="shared" si="0"/>
        <v>0</v>
      </c>
      <c r="AL29" s="24">
        <f t="shared" si="1"/>
        <v>0</v>
      </c>
      <c r="AM29" s="79"/>
      <c r="AN29" s="79"/>
    </row>
    <row r="30" spans="1:40" ht="18" customHeight="1" x14ac:dyDescent="0.4">
      <c r="A30" s="17">
        <v>20</v>
      </c>
      <c r="B30" s="18"/>
      <c r="C30" s="19"/>
      <c r="D30" s="20"/>
      <c r="E30" s="21"/>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3">
        <f t="shared" si="0"/>
        <v>0</v>
      </c>
      <c r="AL30" s="24">
        <f t="shared" si="1"/>
        <v>0</v>
      </c>
      <c r="AM30" s="79"/>
      <c r="AN30" s="79"/>
    </row>
    <row r="31" spans="1:40" ht="18" customHeight="1" x14ac:dyDescent="0.4">
      <c r="A31" s="80" t="s">
        <v>33</v>
      </c>
      <c r="B31" s="81"/>
      <c r="C31" s="81"/>
      <c r="D31" s="81"/>
      <c r="E31" s="81"/>
      <c r="F31" s="25">
        <f>+SUM(F11:F30)</f>
        <v>0</v>
      </c>
      <c r="G31" s="25">
        <f t="shared" ref="G31:AJ31" si="2">+SUM(G11:G30)</f>
        <v>0</v>
      </c>
      <c r="H31" s="25">
        <f t="shared" si="2"/>
        <v>0</v>
      </c>
      <c r="I31" s="25">
        <f t="shared" si="2"/>
        <v>0</v>
      </c>
      <c r="J31" s="25">
        <f t="shared" si="2"/>
        <v>0</v>
      </c>
      <c r="K31" s="25">
        <f t="shared" si="2"/>
        <v>0</v>
      </c>
      <c r="L31" s="25">
        <f t="shared" si="2"/>
        <v>0</v>
      </c>
      <c r="M31" s="25">
        <f t="shared" si="2"/>
        <v>0</v>
      </c>
      <c r="N31" s="25">
        <f t="shared" si="2"/>
        <v>0</v>
      </c>
      <c r="O31" s="25">
        <f t="shared" si="2"/>
        <v>0</v>
      </c>
      <c r="P31" s="25">
        <f t="shared" si="2"/>
        <v>0</v>
      </c>
      <c r="Q31" s="25">
        <f t="shared" si="2"/>
        <v>0</v>
      </c>
      <c r="R31" s="25">
        <f t="shared" si="2"/>
        <v>0</v>
      </c>
      <c r="S31" s="25">
        <f t="shared" si="2"/>
        <v>0</v>
      </c>
      <c r="T31" s="25">
        <f t="shared" si="2"/>
        <v>0</v>
      </c>
      <c r="U31" s="25">
        <f t="shared" si="2"/>
        <v>0</v>
      </c>
      <c r="V31" s="25">
        <f t="shared" si="2"/>
        <v>0</v>
      </c>
      <c r="W31" s="25">
        <f t="shared" si="2"/>
        <v>0</v>
      </c>
      <c r="X31" s="25">
        <f t="shared" si="2"/>
        <v>0</v>
      </c>
      <c r="Y31" s="25">
        <f t="shared" si="2"/>
        <v>0</v>
      </c>
      <c r="Z31" s="25">
        <f t="shared" si="2"/>
        <v>0</v>
      </c>
      <c r="AA31" s="25">
        <f t="shared" si="2"/>
        <v>0</v>
      </c>
      <c r="AB31" s="25">
        <f t="shared" si="2"/>
        <v>0</v>
      </c>
      <c r="AC31" s="25">
        <f t="shared" si="2"/>
        <v>0</v>
      </c>
      <c r="AD31" s="25">
        <f t="shared" si="2"/>
        <v>0</v>
      </c>
      <c r="AE31" s="25">
        <f t="shared" si="2"/>
        <v>0</v>
      </c>
      <c r="AF31" s="25">
        <f t="shared" si="2"/>
        <v>0</v>
      </c>
      <c r="AG31" s="25">
        <f t="shared" si="2"/>
        <v>0</v>
      </c>
      <c r="AH31" s="25">
        <f t="shared" si="2"/>
        <v>0</v>
      </c>
      <c r="AI31" s="25">
        <f t="shared" si="2"/>
        <v>0</v>
      </c>
      <c r="AJ31" s="25">
        <f t="shared" si="2"/>
        <v>0</v>
      </c>
      <c r="AK31" s="23">
        <f t="shared" si="0"/>
        <v>0</v>
      </c>
      <c r="AL31" s="24">
        <f>IF($AK$3="４週",AK31/4,AK31/(DAY(EOMONTH($F$9,0))/7))</f>
        <v>0</v>
      </c>
      <c r="AM31" s="82"/>
      <c r="AN31" s="82"/>
    </row>
    <row r="32" spans="1:40" ht="18" customHeight="1" x14ac:dyDescent="0.4">
      <c r="A32" s="81" t="s">
        <v>34</v>
      </c>
      <c r="B32" s="81"/>
      <c r="C32" s="81"/>
      <c r="D32" s="81"/>
      <c r="E32" s="83"/>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5"/>
      <c r="AL32" s="27"/>
      <c r="AM32" s="82"/>
      <c r="AN32" s="82"/>
    </row>
    <row r="33" spans="1:40" ht="15" customHeight="1" x14ac:dyDescent="0.4">
      <c r="A33" s="14"/>
      <c r="B33" s="14"/>
      <c r="C33" s="14"/>
      <c r="D33" s="14"/>
      <c r="E33" s="14"/>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14"/>
      <c r="AL33" s="14"/>
      <c r="AM33" s="5"/>
    </row>
    <row r="34" spans="1:40" ht="15" customHeight="1" x14ac:dyDescent="0.4">
      <c r="A34" s="14"/>
      <c r="B34" s="14"/>
      <c r="C34" s="14"/>
      <c r="D34" s="14"/>
      <c r="E34" s="14"/>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14"/>
      <c r="AL34" s="14"/>
      <c r="AM34" s="5"/>
    </row>
    <row r="35" spans="1:40" ht="21" customHeight="1" x14ac:dyDescent="0.4">
      <c r="A35" s="4" t="s">
        <v>35</v>
      </c>
      <c r="B35" s="14"/>
      <c r="C35" s="14"/>
      <c r="D35" s="14"/>
      <c r="E35" s="14"/>
      <c r="F35" s="14"/>
      <c r="G35" s="28"/>
      <c r="H35" s="28"/>
      <c r="I35" s="28"/>
      <c r="J35" s="28"/>
      <c r="K35" s="28"/>
      <c r="L35" s="28"/>
      <c r="M35" s="28"/>
      <c r="N35" s="28"/>
      <c r="O35" s="28"/>
      <c r="Y35" s="4"/>
      <c r="AM35" s="14"/>
      <c r="AN35" s="5"/>
    </row>
    <row r="36" spans="1:40" ht="24.95" customHeight="1" x14ac:dyDescent="0.4">
      <c r="A36" s="68"/>
      <c r="B36" s="68"/>
      <c r="C36" s="68"/>
      <c r="D36" s="29">
        <f>IF(MONTH($F$9)&lt;7,MONTH($F$9)+6,MONTH($F$9)-6)</f>
        <v>11</v>
      </c>
      <c r="E36" s="29">
        <f>IF(MONTH($F$9)&lt;6,MONTH($F$9)+7,MONTH($F$9)-5)</f>
        <v>12</v>
      </c>
      <c r="F36" s="78">
        <f>IF(MONTH($F$9)&lt;5,MONTH($F$9)+8,MONTH($F$9)-4)</f>
        <v>1</v>
      </c>
      <c r="G36" s="78"/>
      <c r="H36" s="78"/>
      <c r="I36" s="78">
        <f>IF(MONTH($F$9)&lt;4,MONTH($F$9)+9,MONTH($F$9)-3)</f>
        <v>2</v>
      </c>
      <c r="J36" s="78"/>
      <c r="K36" s="78"/>
      <c r="L36" s="78">
        <f>IF(MONTH($F$9)&lt;3,MONTH($F$9)+10,MONTH($F$9)-2)</f>
        <v>3</v>
      </c>
      <c r="M36" s="78"/>
      <c r="N36" s="78"/>
      <c r="O36" s="78">
        <f>IF(MONTH($F$9)&lt;2,MONTH($F$9)+11,MONTH($F$9)-1)</f>
        <v>4</v>
      </c>
      <c r="P36" s="78"/>
      <c r="Q36" s="78"/>
      <c r="R36" s="68" t="s">
        <v>36</v>
      </c>
      <c r="S36" s="68"/>
      <c r="T36" s="68"/>
      <c r="U36" s="68"/>
      <c r="V36" s="76" t="s">
        <v>37</v>
      </c>
      <c r="W36" s="76"/>
      <c r="X36" s="76"/>
      <c r="Y36" s="76"/>
      <c r="Z36" s="76" t="s">
        <v>38</v>
      </c>
      <c r="AA36" s="76"/>
      <c r="AB36" s="76"/>
      <c r="AC36" s="76"/>
    </row>
    <row r="37" spans="1:40" ht="18" customHeight="1" x14ac:dyDescent="0.4">
      <c r="A37" s="74" t="s">
        <v>39</v>
      </c>
      <c r="B37" s="74"/>
      <c r="C37" s="74"/>
      <c r="D37" s="22"/>
      <c r="E37" s="22"/>
      <c r="F37" s="75"/>
      <c r="G37" s="75"/>
      <c r="H37" s="75"/>
      <c r="I37" s="75"/>
      <c r="J37" s="75"/>
      <c r="K37" s="75"/>
      <c r="L37" s="75"/>
      <c r="M37" s="75"/>
      <c r="N37" s="75"/>
      <c r="O37" s="75"/>
      <c r="P37" s="75"/>
      <c r="Q37" s="75"/>
      <c r="R37" s="64">
        <f>SUM(D37:Q37)</f>
        <v>0</v>
      </c>
      <c r="S37" s="64"/>
      <c r="T37" s="64"/>
      <c r="U37" s="64"/>
      <c r="V37" s="77">
        <f>ROUNDUP((R37+R38)/6,1)</f>
        <v>0</v>
      </c>
      <c r="W37" s="77"/>
      <c r="X37" s="77"/>
      <c r="Y37" s="77"/>
      <c r="Z37" s="77">
        <f>ROUNDDOWN(V37/35,1)</f>
        <v>0</v>
      </c>
      <c r="AA37" s="77"/>
      <c r="AB37" s="77"/>
      <c r="AC37" s="77"/>
    </row>
    <row r="38" spans="1:40" ht="18" customHeight="1" x14ac:dyDescent="0.4">
      <c r="A38" s="74" t="s">
        <v>40</v>
      </c>
      <c r="B38" s="74"/>
      <c r="C38" s="74"/>
      <c r="D38" s="22"/>
      <c r="E38" s="22"/>
      <c r="F38" s="75"/>
      <c r="G38" s="75"/>
      <c r="H38" s="75"/>
      <c r="I38" s="75"/>
      <c r="J38" s="75"/>
      <c r="K38" s="75"/>
      <c r="L38" s="75"/>
      <c r="M38" s="75"/>
      <c r="N38" s="75"/>
      <c r="O38" s="75"/>
      <c r="P38" s="75"/>
      <c r="Q38" s="75"/>
      <c r="R38" s="64">
        <f>+SUM(D38:Q38)</f>
        <v>0</v>
      </c>
      <c r="S38" s="64"/>
      <c r="T38" s="64"/>
      <c r="U38" s="64"/>
      <c r="V38" s="77"/>
      <c r="W38" s="77"/>
      <c r="X38" s="77"/>
      <c r="Y38" s="77"/>
      <c r="Z38" s="77"/>
      <c r="AA38" s="77"/>
      <c r="AB38" s="77"/>
      <c r="AC38" s="77"/>
    </row>
    <row r="39" spans="1:40" ht="21" customHeight="1" x14ac:dyDescent="0.4">
      <c r="A39" s="4" t="s">
        <v>41</v>
      </c>
      <c r="B39" s="8"/>
      <c r="C39" s="9"/>
      <c r="D39" s="9"/>
      <c r="E39" s="9"/>
      <c r="F39" s="9"/>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9"/>
      <c r="AM39" s="9"/>
      <c r="AN39" s="5"/>
    </row>
    <row r="40" spans="1:40" ht="24.95" customHeight="1" x14ac:dyDescent="0.4">
      <c r="A40" s="5"/>
      <c r="B40" s="14"/>
      <c r="C40" s="65" t="str">
        <f>IF(VLOOKUP($AK$1,[1]選択肢!$A$1:$J$32,C45,FALSE)=0,"-",VLOOKUP($AK$1,[1]選択肢!$A$1:$J$32,C45,FALSE))</f>
        <v>管理者</v>
      </c>
      <c r="D40" s="66"/>
      <c r="E40" s="72" t="str">
        <f>IF(VLOOKUP($AK$1,[1]選択肢!$A$1:$J$32,E45,FALSE)=0,"-",VLOOKUP($AK$1,[1]選択肢!$A$1:$J$32,E45,FALSE))</f>
        <v>相談支援専門員</v>
      </c>
      <c r="F40" s="72"/>
      <c r="G40" s="72"/>
      <c r="H40" s="72"/>
      <c r="I40" s="65" t="str">
        <f>IF(VLOOKUP($AK$1,[1]選択肢!$A$1:$J$32,I45,FALSE)=0,"-",VLOOKUP($AK$1,[1]選択肢!$A$1:$J$32,I45,FALSE))</f>
        <v>相談支援員</v>
      </c>
      <c r="J40" s="66"/>
      <c r="K40" s="66"/>
      <c r="L40" s="66"/>
      <c r="M40" s="66"/>
      <c r="N40" s="67"/>
      <c r="O40" s="65" t="str">
        <f>IF(VLOOKUP($AK$1,[1]選択肢!$A$1:$J$32,O45,FALSE)=0,"-",VLOOKUP($AK$1,[1]選択肢!$A$1:$J$32,O45,FALSE))</f>
        <v>-</v>
      </c>
      <c r="P40" s="66"/>
      <c r="Q40" s="66"/>
      <c r="R40" s="66"/>
      <c r="S40" s="66"/>
      <c r="T40" s="67"/>
      <c r="U40" s="65" t="str">
        <f>IF(VLOOKUP($AK$1,[1]選択肢!$A$1:$J$32,U45,FALSE)=0,"-",VLOOKUP($AK$1,[1]選択肢!$A$1:$J$32,U45,FALSE))</f>
        <v>-</v>
      </c>
      <c r="V40" s="66"/>
      <c r="W40" s="66"/>
      <c r="X40" s="66"/>
      <c r="Y40" s="66"/>
      <c r="Z40" s="67"/>
      <c r="AA40" s="65" t="str">
        <f>IF(VLOOKUP($AK$1,[1]選択肢!$A$1:$J$32,AA45,FALSE)=0,"-",VLOOKUP($AK$1,[1]選択肢!$A$1:$J$32,AA45,FALSE))</f>
        <v>-</v>
      </c>
      <c r="AB40" s="66"/>
      <c r="AC40" s="66"/>
      <c r="AD40" s="66"/>
      <c r="AE40" s="66"/>
      <c r="AF40" s="67"/>
      <c r="AG40" s="72" t="str">
        <f>IF(VLOOKUP($AK$1,[1]選択肢!$A$1:$J$32,AG45,FALSE)=0,"-",VLOOKUP($AK$1,[1]選択肢!$A$1:$J$32,AG45,FALSE))</f>
        <v>-</v>
      </c>
      <c r="AH40" s="72"/>
      <c r="AI40" s="72"/>
      <c r="AJ40" s="72"/>
      <c r="AK40" s="72"/>
      <c r="AL40" s="72" t="str">
        <f>IF(VLOOKUP($AK$1,[1]選択肢!$A$1:$J$32,AL45,FALSE)=0,"-",VLOOKUP($AK$1,[1]選択肢!$A$1:$J$32,AL45,FALSE))</f>
        <v>-</v>
      </c>
      <c r="AM40" s="72"/>
      <c r="AN40" s="5"/>
    </row>
    <row r="41" spans="1:40" ht="18" customHeight="1" x14ac:dyDescent="0.4">
      <c r="A41" s="5"/>
      <c r="B41" s="14"/>
      <c r="C41" s="32" t="s">
        <v>42</v>
      </c>
      <c r="D41" s="32" t="s">
        <v>43</v>
      </c>
      <c r="E41" s="33" t="s">
        <v>42</v>
      </c>
      <c r="F41" s="73" t="s">
        <v>43</v>
      </c>
      <c r="G41" s="73"/>
      <c r="H41" s="73"/>
      <c r="I41" s="69" t="s">
        <v>42</v>
      </c>
      <c r="J41" s="70"/>
      <c r="K41" s="71"/>
      <c r="L41" s="69" t="s">
        <v>43</v>
      </c>
      <c r="M41" s="70"/>
      <c r="N41" s="71"/>
      <c r="O41" s="69" t="s">
        <v>42</v>
      </c>
      <c r="P41" s="70"/>
      <c r="Q41" s="71"/>
      <c r="R41" s="69" t="s">
        <v>43</v>
      </c>
      <c r="S41" s="70"/>
      <c r="T41" s="71"/>
      <c r="U41" s="69" t="s">
        <v>42</v>
      </c>
      <c r="V41" s="70"/>
      <c r="W41" s="71"/>
      <c r="X41" s="69" t="s">
        <v>43</v>
      </c>
      <c r="Y41" s="70"/>
      <c r="Z41" s="71"/>
      <c r="AA41" s="69" t="s">
        <v>42</v>
      </c>
      <c r="AB41" s="70"/>
      <c r="AC41" s="71"/>
      <c r="AD41" s="69" t="s">
        <v>43</v>
      </c>
      <c r="AE41" s="70"/>
      <c r="AF41" s="71"/>
      <c r="AG41" s="69" t="s">
        <v>42</v>
      </c>
      <c r="AH41" s="70"/>
      <c r="AI41" s="71"/>
      <c r="AJ41" s="69" t="s">
        <v>43</v>
      </c>
      <c r="AK41" s="71"/>
      <c r="AL41" s="33" t="s">
        <v>44</v>
      </c>
      <c r="AM41" s="33" t="s">
        <v>45</v>
      </c>
      <c r="AN41" s="5"/>
    </row>
    <row r="42" spans="1:40" ht="18" customHeight="1" x14ac:dyDescent="0.4">
      <c r="A42" s="5"/>
      <c r="B42" s="36" t="s">
        <v>46</v>
      </c>
      <c r="C42" s="33">
        <f>COUNTIFS($B$11:$B$30,C$40,$C$11:$C$30,"A",$E$11:$E$30,"*")</f>
        <v>1</v>
      </c>
      <c r="D42" s="33">
        <f>COUNTIFS($B$11:$B$30,C$40,$C$11:$C$30,"B",$E$11:$E$30,"*")</f>
        <v>0</v>
      </c>
      <c r="E42" s="33">
        <f>COUNTIFS($B$11:$B$30,E$40,$C$11:$C$30,"A",$E$11:$E$30,"*")</f>
        <v>0</v>
      </c>
      <c r="F42" s="69">
        <f>COUNTIFS($B$11:$B$30,E$40,$C$11:$C$30,"B",$E$11:$E$30,"*")</f>
        <v>1</v>
      </c>
      <c r="G42" s="70"/>
      <c r="H42" s="71"/>
      <c r="I42" s="69">
        <f>COUNTIFS($B$11:$B$30,I$40,$C$11:$C$30,"A",$E$11:$E$30,"*")</f>
        <v>0</v>
      </c>
      <c r="J42" s="70"/>
      <c r="K42" s="71"/>
      <c r="L42" s="69">
        <f>COUNTIFS($B$11:$B$30,I$40,$C$11:$C$30,"B",$E$11:$E$30,"*")</f>
        <v>0</v>
      </c>
      <c r="M42" s="70"/>
      <c r="N42" s="71"/>
      <c r="O42" s="69">
        <f>COUNTIFS($B$11:$B$30,O$40,$C$11:$C$30,"A",$E$11:$E$30,"*")</f>
        <v>0</v>
      </c>
      <c r="P42" s="70"/>
      <c r="Q42" s="71"/>
      <c r="R42" s="69">
        <f>COUNTIFS($B$11:$B$30,O$40,$C$11:$C$30,"B",$E$11:$E$30,"*")</f>
        <v>0</v>
      </c>
      <c r="S42" s="70"/>
      <c r="T42" s="71"/>
      <c r="U42" s="69">
        <f>COUNTIFS($B$11:$B$30,U$40,$C$11:$C$30,"A",$E$11:$E$30,"*")</f>
        <v>0</v>
      </c>
      <c r="V42" s="70"/>
      <c r="W42" s="71"/>
      <c r="X42" s="69">
        <f>COUNTIFS($B$11:$B$30,U$40,$C$11:$C$30,"B",$E$11:$E$30,"*")</f>
        <v>0</v>
      </c>
      <c r="Y42" s="70"/>
      <c r="Z42" s="71"/>
      <c r="AA42" s="69">
        <f>COUNTIFS($B$11:$B$30,AA$40,$C$11:$C$30,"A",$E$11:$E$30,"*")</f>
        <v>0</v>
      </c>
      <c r="AB42" s="70"/>
      <c r="AC42" s="71"/>
      <c r="AD42" s="69">
        <f>COUNTIFS($B$11:$B$30,AA$40,$C$11:$C$30,"B",$E$11:$E$30,"*")</f>
        <v>0</v>
      </c>
      <c r="AE42" s="70"/>
      <c r="AF42" s="71"/>
      <c r="AG42" s="69">
        <f>COUNTIFS($B$11:$B$30,AG$40,$C$11:$C$30,"A",$E$11:$E$30,"*")</f>
        <v>0</v>
      </c>
      <c r="AH42" s="70"/>
      <c r="AI42" s="71"/>
      <c r="AJ42" s="69">
        <f>COUNTIFS($B$11:$B$30,AG$40,$C$11:$C$30,"B",$E$11:$E$30,"*")</f>
        <v>0</v>
      </c>
      <c r="AK42" s="71"/>
      <c r="AL42" s="33">
        <f>COUNTIFS($B$11:$B$30,AL$40,$C$11:$C$30,"A",$E$11:$E$30,"*")</f>
        <v>0</v>
      </c>
      <c r="AM42" s="33">
        <f>COUNTIFS($B$11:$B$30,AL$40,$C$11:$C$30,"B",$E$11:$E$30,"*")</f>
        <v>0</v>
      </c>
      <c r="AN42" s="5"/>
    </row>
    <row r="43" spans="1:40" ht="18" customHeight="1" x14ac:dyDescent="0.4">
      <c r="A43" s="5"/>
      <c r="B43" s="37" t="s">
        <v>47</v>
      </c>
      <c r="C43" s="33">
        <f>COUNTIFS($B$11:$B$30,C$40,$C$11:$C$30,"C",$E$11:$E$30,"*")</f>
        <v>0</v>
      </c>
      <c r="D43" s="33">
        <f>COUNTIFS($B$11:$B$30,C$40,$C$11:$C$30,"D",$E$11:$E$30,"*")</f>
        <v>0</v>
      </c>
      <c r="E43" s="33">
        <f>COUNTIFS($B$11:$B$30,E$40,$C$11:$C$30,"C",$E$11:$E$30,"*")</f>
        <v>1</v>
      </c>
      <c r="F43" s="69">
        <f>COUNTIFS($B$11:$B$30,E$40,$C$11:$C$30,"D",$E$11:$E$30,"*")</f>
        <v>0</v>
      </c>
      <c r="G43" s="70"/>
      <c r="H43" s="71"/>
      <c r="I43" s="69">
        <f>COUNTIFS($B$11:$B$30,I$40,$C$11:$C$30,"C",$E$11:$E$30,"*")</f>
        <v>0</v>
      </c>
      <c r="J43" s="70"/>
      <c r="K43" s="71"/>
      <c r="L43" s="69">
        <f>COUNTIFS($B$11:$B$30,I$40,$C$11:$C$30,"D",$E$11:$E$30,"*")</f>
        <v>1</v>
      </c>
      <c r="M43" s="70"/>
      <c r="N43" s="71"/>
      <c r="O43" s="69">
        <f>COUNTIFS($B$11:$B$30,O$40,$C$11:$C$30,"C",$E$11:$E$30,"*")</f>
        <v>0</v>
      </c>
      <c r="P43" s="70"/>
      <c r="Q43" s="71"/>
      <c r="R43" s="69">
        <f>COUNTIFS($B$11:$B$30,O$40,$C$11:$C$30,"D",$E$11:$E$30,"*")</f>
        <v>0</v>
      </c>
      <c r="S43" s="70"/>
      <c r="T43" s="71"/>
      <c r="U43" s="69">
        <f>COUNTIFS($B$11:$B$30,U$40,$C$11:$C$30,"C",$E$11:$E$30,"*")</f>
        <v>0</v>
      </c>
      <c r="V43" s="70"/>
      <c r="W43" s="71"/>
      <c r="X43" s="69">
        <f>COUNTIFS($B$11:$B$30,U$40,$C$11:$C$30,"D",$E$11:$E$30,"*")</f>
        <v>0</v>
      </c>
      <c r="Y43" s="70"/>
      <c r="Z43" s="71"/>
      <c r="AA43" s="69">
        <f>COUNTIFS($B$11:$B$30,AA$40,$C$11:$C$30,"C",$E$11:$E$30,"*")</f>
        <v>0</v>
      </c>
      <c r="AB43" s="70"/>
      <c r="AC43" s="71"/>
      <c r="AD43" s="69">
        <f>COUNTIFS($B$11:$B$30,AA$40,$C$11:$C$30,"D",$E$11:$E$30,"*")</f>
        <v>0</v>
      </c>
      <c r="AE43" s="70"/>
      <c r="AF43" s="71"/>
      <c r="AG43" s="69">
        <f>COUNTIFS($B$11:$B$30,AG$40,$C$11:$C$30,"C",$E$11:$E$30,"*")</f>
        <v>0</v>
      </c>
      <c r="AH43" s="70"/>
      <c r="AI43" s="71"/>
      <c r="AJ43" s="69">
        <f>COUNTIFS($B$11:$B$30,AG$40,$C$11:$C$30,"D",$E$11:$E$30,"*")</f>
        <v>0</v>
      </c>
      <c r="AK43" s="71"/>
      <c r="AL43" s="33">
        <f>COUNTIFS($B$11:$B$30,AL$40,$C$11:$C$30,"C",$E$11:$E$30,"*")</f>
        <v>0</v>
      </c>
      <c r="AM43" s="33">
        <f>COUNTIFS($B$11:$B$30,AL$40,$C$11:$C$30,"D",$E$11:$E$30,"*")</f>
        <v>0</v>
      </c>
      <c r="AN43" s="5"/>
    </row>
    <row r="44" spans="1:40" ht="24.95" customHeight="1" x14ac:dyDescent="0.4">
      <c r="A44" s="5"/>
      <c r="B44" s="37" t="s">
        <v>48</v>
      </c>
      <c r="C44" s="65" t="str">
        <f>IF($AK$3="４週",SUMIFS($AK$11:$AK$30,$B$11:$B$30,C40)/4/$AH$5,IF($AK$3="歴月",SUMIFS($AK$11:$AK$30,$B$11:$B$30,C40)/$AL$5,"記載する期間を選択してください"))</f>
        <v>記載する期間を選択してください</v>
      </c>
      <c r="D44" s="67"/>
      <c r="E44" s="65" t="str">
        <f>IF($AK$3="４週",SUMIFS($AK$11:$AK$30,$B$11:$B$30,E40)/4/$AH$5,IF($AK$3="歴月",SUMIFS($AK$11:$AK$30,$B$11:$B$30,E40)/$AL$5,"記載する期間を選択してください"))</f>
        <v>記載する期間を選択してください</v>
      </c>
      <c r="F44" s="66"/>
      <c r="G44" s="66"/>
      <c r="H44" s="67"/>
      <c r="I44" s="65" t="str">
        <f>IF($AK$3="４週",SUMIFS($AK$11:$AK$30,$B$11:$B$30,I40)/4/$AH$5,IF($AK$3="歴月",SUMIFS($AK$11:$AK$30,$B$11:$B$30,I40)/$AL$5,"記載する期間を選択してください"))</f>
        <v>記載する期間を選択してください</v>
      </c>
      <c r="J44" s="66"/>
      <c r="K44" s="66"/>
      <c r="L44" s="66"/>
      <c r="M44" s="66"/>
      <c r="N44" s="67"/>
      <c r="O44" s="65" t="str">
        <f>IF($AK$3="４週",SUMIFS($AK$11:$AK$30,$B$11:$B$30,O40)/4/$AH$5,IF($AK$3="歴月",SUMIFS($AK$11:$AK$30,$B$11:$B$30,O40)/$AL$5,"記載する期間を選択してください"))</f>
        <v>記載する期間を選択してください</v>
      </c>
      <c r="P44" s="66"/>
      <c r="Q44" s="66"/>
      <c r="R44" s="66"/>
      <c r="S44" s="66"/>
      <c r="T44" s="67"/>
      <c r="U44" s="65" t="str">
        <f>IF($AK$3="４週",SUMIFS($AK$11:$AK$30,$B$11:$B$30,U40)/4/$AH$5,IF($AK$3="歴月",SUMIFS($AK$11:$AK$30,$B$11:$B$30,U40)/$AL$5,"記載する期間を選択してください"))</f>
        <v>記載する期間を選択してください</v>
      </c>
      <c r="V44" s="66"/>
      <c r="W44" s="66"/>
      <c r="X44" s="66"/>
      <c r="Y44" s="66"/>
      <c r="Z44" s="67"/>
      <c r="AA44" s="65" t="str">
        <f>IF($AK$3="４週",SUMIFS($AK$11:$AK$30,$B$11:$B$30,AA40)/4/$AH$5,IF($AK$3="歴月",SUMIFS($AK$11:$AK$30,$B$11:$B$30,AA40)/$AL$5,"記載する期間を選択してください"))</f>
        <v>記載する期間を選択してください</v>
      </c>
      <c r="AB44" s="66"/>
      <c r="AC44" s="66"/>
      <c r="AD44" s="66"/>
      <c r="AE44" s="66"/>
      <c r="AF44" s="67"/>
      <c r="AG44" s="65" t="str">
        <f>IF($AK$3="４週",SUMIFS($AK$11:$AK$30,$B$11:$B$30,AG40)/4/$AH$5,IF($AK$3="歴月",SUMIFS($AK$11:$AK$30,$B$11:$B$30,AG40)/$AL$5,"記載する期間を選択してください"))</f>
        <v>記載する期間を選択してください</v>
      </c>
      <c r="AH44" s="66"/>
      <c r="AI44" s="66"/>
      <c r="AJ44" s="66"/>
      <c r="AK44" s="67"/>
      <c r="AL44" s="65" t="str">
        <f>IF($AK$3="４週",SUMIFS($AK$11:$AK$30,$B$11:$B$30,AL40)/4/$AH$5,IF($AK$3="歴月",SUMIFS($AK$11:$AK$30,$B$11:$B$30,AL40)/$AL$5,"記載する期間を選択してください"))</f>
        <v>記載する期間を選択してください</v>
      </c>
      <c r="AM44" s="67"/>
      <c r="AN44" s="5"/>
    </row>
    <row r="45" spans="1:40" ht="5.0999999999999996" customHeight="1" x14ac:dyDescent="0.4">
      <c r="A45" s="5"/>
      <c r="B45" s="8"/>
      <c r="C45" s="38">
        <v>2</v>
      </c>
      <c r="D45" s="38"/>
      <c r="E45" s="38">
        <v>3</v>
      </c>
      <c r="F45" s="38"/>
      <c r="G45" s="38"/>
      <c r="H45" s="38"/>
      <c r="I45" s="38">
        <v>4</v>
      </c>
      <c r="J45" s="38"/>
      <c r="K45" s="38"/>
      <c r="L45" s="38"/>
      <c r="M45" s="38"/>
      <c r="N45" s="38"/>
      <c r="O45" s="38">
        <v>5</v>
      </c>
      <c r="P45" s="38"/>
      <c r="Q45" s="38"/>
      <c r="R45" s="38"/>
      <c r="S45" s="38"/>
      <c r="T45" s="38"/>
      <c r="U45" s="38">
        <v>6</v>
      </c>
      <c r="V45" s="38"/>
      <c r="W45" s="38"/>
      <c r="X45" s="38"/>
      <c r="Y45" s="38"/>
      <c r="Z45" s="38"/>
      <c r="AA45" s="38">
        <v>7</v>
      </c>
      <c r="AB45" s="38"/>
      <c r="AC45" s="38"/>
      <c r="AD45" s="38"/>
      <c r="AE45" s="38"/>
      <c r="AF45" s="38"/>
      <c r="AG45" s="38">
        <v>8</v>
      </c>
      <c r="AH45" s="38"/>
      <c r="AI45" s="38"/>
      <c r="AJ45" s="38"/>
      <c r="AK45" s="38"/>
      <c r="AL45" s="38">
        <v>9</v>
      </c>
      <c r="AM45" s="39"/>
      <c r="AN45" s="5"/>
    </row>
    <row r="46" spans="1:40" ht="15" customHeight="1" x14ac:dyDescent="0.4">
      <c r="A46" s="28" t="s">
        <v>49</v>
      </c>
      <c r="B46" s="40"/>
      <c r="C46" s="41"/>
      <c r="D46" s="41"/>
      <c r="E46" s="41"/>
      <c r="F46" s="42"/>
      <c r="G46" s="41"/>
      <c r="H46" s="38"/>
      <c r="I46" s="38"/>
      <c r="J46" s="38"/>
      <c r="K46" s="38"/>
      <c r="L46" s="38"/>
      <c r="M46" s="38"/>
      <c r="N46" s="38"/>
      <c r="O46" s="38"/>
      <c r="P46" s="38"/>
      <c r="Q46" s="38"/>
      <c r="R46" s="38">
        <v>6</v>
      </c>
      <c r="S46" s="38"/>
      <c r="T46" s="38"/>
      <c r="U46" s="38"/>
      <c r="V46" s="38"/>
      <c r="W46" s="38"/>
      <c r="X46" s="38">
        <v>7</v>
      </c>
      <c r="Y46" s="38"/>
      <c r="Z46" s="38"/>
      <c r="AA46" s="38"/>
      <c r="AB46" s="38"/>
      <c r="AC46" s="38"/>
      <c r="AD46" s="38">
        <v>8</v>
      </c>
      <c r="AE46" s="38"/>
      <c r="AF46" s="38"/>
      <c r="AG46" s="43"/>
      <c r="AH46" s="43"/>
      <c r="AI46" s="43"/>
      <c r="AJ46" s="43">
        <v>9</v>
      </c>
      <c r="AK46" s="44"/>
      <c r="AL46" s="44"/>
      <c r="AM46" s="5"/>
    </row>
    <row r="47" spans="1:40" s="28" customFormat="1" ht="15" customHeight="1" x14ac:dyDescent="0.4">
      <c r="A47" s="28" t="s">
        <v>50</v>
      </c>
      <c r="B47" s="45"/>
      <c r="C47" s="45"/>
      <c r="D47" s="45"/>
      <c r="E47" s="45"/>
      <c r="F47" s="45"/>
      <c r="G47" s="45"/>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row>
    <row r="48" spans="1:40" s="28" customFormat="1" ht="15" customHeight="1" x14ac:dyDescent="0.4">
      <c r="A48" s="28" t="s">
        <v>51</v>
      </c>
      <c r="B48" s="45"/>
      <c r="C48" s="45"/>
      <c r="D48" s="45"/>
      <c r="E48" s="45"/>
      <c r="F48" s="45"/>
      <c r="G48" s="45"/>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row>
    <row r="49" spans="1:39" s="28" customFormat="1" ht="15" customHeight="1" x14ac:dyDescent="0.4">
      <c r="A49" s="28" t="s">
        <v>52</v>
      </c>
      <c r="B49" s="45"/>
      <c r="C49" s="45"/>
      <c r="D49" s="45"/>
      <c r="E49" s="45"/>
      <c r="F49" s="45"/>
      <c r="G49" s="45"/>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row>
    <row r="50" spans="1:39" s="28" customFormat="1" ht="15" customHeight="1" x14ac:dyDescent="0.4">
      <c r="A50" s="28" t="s">
        <v>53</v>
      </c>
      <c r="B50" s="45"/>
      <c r="C50" s="45"/>
      <c r="D50" s="45"/>
      <c r="E50" s="45"/>
      <c r="F50" s="45"/>
      <c r="G50" s="45"/>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row>
    <row r="51" spans="1:39" ht="15" customHeight="1" x14ac:dyDescent="0.4">
      <c r="A51" s="28" t="s">
        <v>54</v>
      </c>
      <c r="B51" s="46"/>
      <c r="C51" s="28"/>
      <c r="D51" s="28"/>
      <c r="E51" s="28"/>
      <c r="F51" s="28"/>
      <c r="G51" s="28"/>
    </row>
    <row r="52" spans="1:39" ht="15" customHeight="1" x14ac:dyDescent="0.4">
      <c r="A52" s="28" t="s">
        <v>55</v>
      </c>
      <c r="B52" s="46"/>
      <c r="C52" s="28"/>
      <c r="D52" s="28"/>
      <c r="E52" s="28"/>
      <c r="F52" s="28"/>
      <c r="G52" s="28"/>
    </row>
    <row r="53" spans="1:39" ht="15" customHeight="1" x14ac:dyDescent="0.4">
      <c r="A53" s="28"/>
      <c r="B53" s="36" t="s">
        <v>56</v>
      </c>
      <c r="C53" s="68" t="s">
        <v>57</v>
      </c>
      <c r="D53" s="68"/>
      <c r="E53" s="68"/>
      <c r="F53" s="28"/>
      <c r="G53" s="28"/>
    </row>
    <row r="54" spans="1:39" ht="15" customHeight="1" x14ac:dyDescent="0.4">
      <c r="A54" s="28"/>
      <c r="B54" s="47" t="s">
        <v>27</v>
      </c>
      <c r="C54" s="64" t="s">
        <v>58</v>
      </c>
      <c r="D54" s="64"/>
      <c r="E54" s="64"/>
      <c r="F54" s="28"/>
      <c r="G54" s="28"/>
    </row>
    <row r="55" spans="1:39" ht="15" customHeight="1" x14ac:dyDescent="0.4">
      <c r="A55" s="28"/>
      <c r="B55" s="47" t="s">
        <v>29</v>
      </c>
      <c r="C55" s="64" t="s">
        <v>59</v>
      </c>
      <c r="D55" s="64"/>
      <c r="E55" s="64"/>
      <c r="F55" s="28"/>
      <c r="G55" s="28"/>
    </row>
    <row r="56" spans="1:39" ht="15" customHeight="1" x14ac:dyDescent="0.4">
      <c r="A56" s="28"/>
      <c r="B56" s="47" t="s">
        <v>30</v>
      </c>
      <c r="C56" s="64" t="s">
        <v>60</v>
      </c>
      <c r="D56" s="64"/>
      <c r="E56" s="64"/>
      <c r="F56" s="28"/>
      <c r="G56" s="28"/>
    </row>
    <row r="57" spans="1:39" ht="15" customHeight="1" x14ac:dyDescent="0.4">
      <c r="A57" s="28"/>
      <c r="B57" s="47" t="s">
        <v>32</v>
      </c>
      <c r="C57" s="64" t="s">
        <v>61</v>
      </c>
      <c r="D57" s="64"/>
      <c r="E57" s="64"/>
      <c r="F57" s="28"/>
      <c r="G57" s="28"/>
    </row>
    <row r="58" spans="1:39" ht="15" customHeight="1" x14ac:dyDescent="0.4">
      <c r="A58" s="28"/>
      <c r="B58" s="28" t="s">
        <v>62</v>
      </c>
      <c r="C58" s="28"/>
      <c r="D58" s="28"/>
      <c r="E58" s="28"/>
      <c r="F58" s="28"/>
      <c r="G58" s="28"/>
    </row>
    <row r="59" spans="1:39" ht="15" customHeight="1" x14ac:dyDescent="0.4">
      <c r="A59" s="28"/>
      <c r="B59" s="28" t="s">
        <v>63</v>
      </c>
      <c r="C59" s="28"/>
      <c r="D59" s="28"/>
      <c r="E59" s="28"/>
      <c r="F59" s="28"/>
      <c r="G59" s="28"/>
    </row>
    <row r="60" spans="1:39" ht="15" customHeight="1" x14ac:dyDescent="0.4">
      <c r="A60" s="28"/>
      <c r="B60" s="28" t="s">
        <v>64</v>
      </c>
      <c r="C60" s="28"/>
      <c r="D60" s="28"/>
      <c r="E60" s="28"/>
      <c r="F60" s="28"/>
      <c r="G60" s="28"/>
    </row>
    <row r="61" spans="1:39" ht="15" customHeight="1" x14ac:dyDescent="0.4">
      <c r="A61" s="28" t="s">
        <v>65</v>
      </c>
      <c r="B61" s="46"/>
      <c r="C61" s="28"/>
      <c r="D61" s="28"/>
      <c r="E61" s="28"/>
      <c r="F61" s="28"/>
      <c r="G61" s="28"/>
    </row>
    <row r="62" spans="1:39" ht="15" customHeight="1" x14ac:dyDescent="0.4">
      <c r="A62" s="28" t="s">
        <v>66</v>
      </c>
      <c r="B62" s="46"/>
      <c r="C62" s="28"/>
      <c r="D62" s="28"/>
      <c r="E62" s="28"/>
      <c r="F62" s="28"/>
      <c r="G62" s="28"/>
    </row>
    <row r="63" spans="1:39" ht="15" customHeight="1" x14ac:dyDescent="0.4">
      <c r="A63" s="28" t="s">
        <v>67</v>
      </c>
      <c r="B63" s="46"/>
      <c r="C63" s="28"/>
      <c r="D63" s="28"/>
      <c r="E63" s="28"/>
      <c r="F63" s="28"/>
      <c r="G63" s="28"/>
    </row>
    <row r="64" spans="1:39" ht="15" customHeight="1" x14ac:dyDescent="0.4">
      <c r="A64" s="28" t="s">
        <v>68</v>
      </c>
      <c r="B64" s="46"/>
      <c r="C64" s="28"/>
      <c r="D64" s="28"/>
      <c r="E64" s="28"/>
      <c r="F64" s="28"/>
      <c r="G64" s="28"/>
    </row>
    <row r="65" spans="1:7" ht="15" customHeight="1" x14ac:dyDescent="0.4">
      <c r="A65" s="28" t="s">
        <v>69</v>
      </c>
      <c r="B65" s="46"/>
      <c r="C65" s="28"/>
      <c r="D65" s="28"/>
      <c r="E65" s="28"/>
      <c r="F65" s="28"/>
      <c r="G65" s="28"/>
    </row>
    <row r="66" spans="1:7" ht="15" customHeight="1" x14ac:dyDescent="0.4">
      <c r="A66" s="28" t="s">
        <v>70</v>
      </c>
      <c r="B66" s="46"/>
      <c r="C66" s="28"/>
      <c r="D66" s="28"/>
      <c r="E66" s="28"/>
      <c r="F66" s="28"/>
      <c r="G66" s="28"/>
    </row>
    <row r="67" spans="1:7" ht="15" customHeight="1" x14ac:dyDescent="0.4">
      <c r="A67" s="28"/>
      <c r="B67" s="28" t="s">
        <v>71</v>
      </c>
      <c r="C67" s="28"/>
      <c r="D67" s="28"/>
      <c r="E67" s="28"/>
      <c r="F67" s="28"/>
      <c r="G67" s="28"/>
    </row>
    <row r="68" spans="1:7" ht="15" customHeight="1" x14ac:dyDescent="0.4">
      <c r="A68" s="28"/>
      <c r="B68" s="28" t="s">
        <v>72</v>
      </c>
      <c r="C68" s="28"/>
      <c r="D68" s="28"/>
      <c r="E68" s="28"/>
      <c r="F68" s="28"/>
      <c r="G68" s="28"/>
    </row>
    <row r="69" spans="1:7" ht="15" customHeight="1" x14ac:dyDescent="0.4">
      <c r="A69" s="28" t="s">
        <v>73</v>
      </c>
      <c r="B69" s="46"/>
      <c r="C69" s="28"/>
      <c r="D69" s="28"/>
      <c r="E69" s="28"/>
      <c r="F69" s="28"/>
      <c r="G69" s="28"/>
    </row>
    <row r="70" spans="1:7" ht="15" customHeight="1" x14ac:dyDescent="0.4">
      <c r="A70" s="28" t="s">
        <v>74</v>
      </c>
      <c r="B70" s="46"/>
      <c r="C70" s="28"/>
      <c r="D70" s="28"/>
      <c r="E70" s="28"/>
      <c r="F70" s="28"/>
      <c r="G70" s="28"/>
    </row>
    <row r="71" spans="1:7" ht="15" customHeight="1" x14ac:dyDescent="0.4">
      <c r="A71" s="28" t="s">
        <v>75</v>
      </c>
      <c r="B71" s="46"/>
      <c r="C71" s="28"/>
      <c r="D71" s="28"/>
      <c r="E71" s="28"/>
      <c r="F71" s="28"/>
      <c r="G71" s="28"/>
    </row>
    <row r="72" spans="1:7" ht="15" customHeight="1" x14ac:dyDescent="0.4">
      <c r="A72" s="28" t="s">
        <v>76</v>
      </c>
      <c r="B72" s="46"/>
      <c r="C72" s="28"/>
      <c r="D72" s="28"/>
      <c r="E72" s="28"/>
      <c r="F72" s="28"/>
      <c r="G72" s="28"/>
    </row>
    <row r="73" spans="1:7" ht="15" customHeight="1" x14ac:dyDescent="0.4">
      <c r="A73" s="28" t="s">
        <v>77</v>
      </c>
      <c r="B73" s="46"/>
      <c r="C73" s="28"/>
      <c r="D73" s="28"/>
      <c r="E73" s="28"/>
      <c r="F73" s="28"/>
      <c r="G73" s="28"/>
    </row>
    <row r="74" spans="1:7" ht="15" customHeight="1" x14ac:dyDescent="0.4">
      <c r="A74" s="28" t="s">
        <v>78</v>
      </c>
      <c r="B74" s="46"/>
      <c r="C74" s="28"/>
      <c r="D74" s="28"/>
      <c r="E74" s="28"/>
      <c r="F74" s="28"/>
      <c r="G74" s="28"/>
    </row>
    <row r="75" spans="1:7" ht="15" customHeight="1" x14ac:dyDescent="0.4">
      <c r="A75" s="28" t="s">
        <v>79</v>
      </c>
      <c r="B75" s="46"/>
      <c r="C75" s="28"/>
      <c r="D75" s="28"/>
      <c r="E75" s="28"/>
      <c r="F75" s="28"/>
      <c r="G75" s="28"/>
    </row>
    <row r="76" spans="1:7" ht="15" customHeight="1" x14ac:dyDescent="0.4">
      <c r="A76" s="28" t="s">
        <v>80</v>
      </c>
      <c r="B76" s="46"/>
      <c r="C76" s="28"/>
      <c r="D76" s="28"/>
      <c r="E76" s="28"/>
      <c r="F76" s="28"/>
      <c r="G76" s="28"/>
    </row>
  </sheetData>
  <mergeCells count="124">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M16:AN16"/>
    <mergeCell ref="AM17:AN1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M28:AN28"/>
    <mergeCell ref="AM29:AN29"/>
    <mergeCell ref="AM30:AN30"/>
    <mergeCell ref="A31:E31"/>
    <mergeCell ref="AM31:AN32"/>
    <mergeCell ref="A32:E32"/>
    <mergeCell ref="AM22:AN22"/>
    <mergeCell ref="AM23:AN23"/>
    <mergeCell ref="AM24:AN24"/>
    <mergeCell ref="AM25:AN25"/>
    <mergeCell ref="AM26:AN26"/>
    <mergeCell ref="AM27:AN27"/>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C40:D40"/>
    <mergeCell ref="E40:H40"/>
    <mergeCell ref="I40:N40"/>
    <mergeCell ref="O40:T40"/>
    <mergeCell ref="U40:Z40"/>
    <mergeCell ref="AA40:AF40"/>
    <mergeCell ref="A38:C38"/>
    <mergeCell ref="F38:H38"/>
    <mergeCell ref="I38:K38"/>
    <mergeCell ref="L38:N38"/>
    <mergeCell ref="O38:Q38"/>
    <mergeCell ref="R38:U38"/>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R43:T43"/>
    <mergeCell ref="U43:W43"/>
    <mergeCell ref="C56:E56"/>
    <mergeCell ref="F42:H42"/>
    <mergeCell ref="I42:K42"/>
    <mergeCell ref="L42:N42"/>
    <mergeCell ref="O42:Q42"/>
    <mergeCell ref="R42:T42"/>
    <mergeCell ref="U42:W42"/>
    <mergeCell ref="AO2:BH5"/>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s>
  <phoneticPr fontId="3"/>
  <dataValidations count="7">
    <dataValidation allowBlank="1" showInputMessage="1" sqref="B11" xr:uid="{C5C30DA7-71AE-4DF5-8741-173924361B29}"/>
    <dataValidation type="list" allowBlank="1" showInputMessage="1" sqref="B12:B30" xr:uid="{9E67233A-19A4-4D41-B698-29D9283A728E}">
      <formula1>INDIRECT($AK$1)</formula1>
    </dataValidation>
    <dataValidation operator="greaterThanOrEqual" allowBlank="1" showInputMessage="1" showErrorMessage="1" sqref="R37:R38 V37 Z37" xr:uid="{6CDABD96-B639-4B1C-90A6-C654BF4DF697}"/>
    <dataValidation type="whole" operator="greaterThanOrEqual" allowBlank="1" showInputMessage="1" showErrorMessage="1" sqref="D37:F38 I37:I38 O37:O38 L37:L38" xr:uid="{C69FF5A1-32AA-435C-92C3-94DFB496D16E}">
      <formula1>0</formula1>
    </dataValidation>
    <dataValidation type="list" allowBlank="1" showInputMessage="1" showErrorMessage="1" sqref="C11:C30" xr:uid="{D209C99A-557C-4DD2-B549-85F25AFFBDFB}">
      <formula1>"A,B,C,D"</formula1>
    </dataValidation>
    <dataValidation type="list" allowBlank="1" showInputMessage="1" showErrorMessage="1" sqref="AK3:AN3" xr:uid="{97528D34-9ADF-4FBE-9DA9-559D3414B08A}">
      <formula1>"４週,歴月"</formula1>
    </dataValidation>
    <dataValidation type="list" allowBlank="1" showInputMessage="1" showErrorMessage="1" sqref="AK4:AN4" xr:uid="{4DCC8645-38E9-45E4-A83E-0E29354F7EBB}">
      <formula1>"予定,実績"</formula1>
    </dataValidation>
  </dataValidations>
  <printOptions horizontalCentered="1" verticalCentered="1"/>
  <pageMargins left="0.196850393700787" right="0.196850393700787" top="0.39370078740157499" bottom="0.196850393700787" header="0.196850393700787" footer="0.39370078740157499"/>
  <pageSetup paperSize="9" scale="82" fitToWidth="0" fitToHeight="0" orientation="landscape" r:id="rId1"/>
  <headerFooter alignWithMargins="0">
    <oddHeader>&amp;L&amp;"ＭＳ ゴシック,標準"&amp;10（参考様式）</oddHeader>
  </headerFooter>
  <rowBreaks count="1" manualBreakCount="1">
    <brk id="34" max="3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C7D71-F426-461F-B1C7-AAA48F27C5F2}">
  <dimension ref="A1:AN76"/>
  <sheetViews>
    <sheetView showGridLines="0" view="pageBreakPreview" zoomScaleNormal="100" zoomScaleSheetLayoutView="100" workbookViewId="0">
      <selection activeCell="AD12" sqref="AD12"/>
    </sheetView>
  </sheetViews>
  <sheetFormatPr defaultColWidth="8.25" defaultRowHeight="21" customHeight="1" x14ac:dyDescent="0.4"/>
  <cols>
    <col min="1" max="1" width="2.625" style="8" customWidth="1"/>
    <col min="2" max="2" width="12.125" style="2" customWidth="1"/>
    <col min="3" max="3" width="6.625" style="8" customWidth="1"/>
    <col min="4" max="5" width="7.625" style="8" customWidth="1"/>
    <col min="6" max="36" width="2.625" style="8" customWidth="1"/>
    <col min="37" max="37" width="6.625" style="8" customWidth="1"/>
    <col min="38" max="39" width="7.625" style="8" customWidth="1"/>
    <col min="40" max="40" width="5.625" style="8" customWidth="1"/>
    <col min="41" max="16384" width="8.25" style="8"/>
  </cols>
  <sheetData>
    <row r="1" spans="1:40" ht="20.100000000000001" customHeight="1" x14ac:dyDescent="0.4">
      <c r="A1" s="1" t="s">
        <v>0</v>
      </c>
      <c r="C1" s="3"/>
      <c r="D1" s="3"/>
      <c r="E1" s="3"/>
      <c r="F1" s="3"/>
      <c r="G1" s="3"/>
      <c r="H1" s="3"/>
      <c r="I1" s="3"/>
      <c r="J1" s="3"/>
      <c r="K1" s="3"/>
      <c r="L1" s="3"/>
      <c r="M1" s="3"/>
      <c r="N1" s="3"/>
      <c r="O1" s="3"/>
      <c r="P1" s="3"/>
      <c r="Q1" s="3"/>
      <c r="R1" s="3"/>
      <c r="S1" s="3"/>
      <c r="T1" s="3"/>
      <c r="U1" s="3"/>
      <c r="V1" s="3"/>
      <c r="W1" s="3"/>
      <c r="X1" s="4"/>
      <c r="Y1" s="4"/>
      <c r="Z1" s="5"/>
      <c r="AA1" s="5"/>
      <c r="AB1" s="5"/>
      <c r="AC1" s="5"/>
      <c r="AD1" s="48"/>
      <c r="AE1" s="48"/>
      <c r="AF1" s="48"/>
      <c r="AG1" s="48"/>
      <c r="AH1" s="48"/>
      <c r="AI1" s="7" t="s">
        <v>1</v>
      </c>
      <c r="AJ1" s="7"/>
      <c r="AK1" s="94" t="s">
        <v>2</v>
      </c>
      <c r="AL1" s="94"/>
      <c r="AM1" s="94"/>
      <c r="AN1" s="94"/>
    </row>
    <row r="2" spans="1:40" ht="18" customHeight="1" x14ac:dyDescent="0.4">
      <c r="A2" s="5"/>
      <c r="B2" s="9"/>
      <c r="C2" s="9"/>
      <c r="D2" s="9"/>
      <c r="E2" s="9"/>
      <c r="F2" s="9"/>
      <c r="G2" s="9"/>
      <c r="H2" s="9"/>
      <c r="I2" s="9"/>
      <c r="J2" s="9"/>
      <c r="K2" s="9"/>
      <c r="L2" s="9"/>
      <c r="M2" s="100">
        <v>2026</v>
      </c>
      <c r="N2" s="100"/>
      <c r="O2" s="100"/>
      <c r="P2" s="100"/>
      <c r="Q2" s="96" t="s">
        <v>3</v>
      </c>
      <c r="R2" s="96"/>
      <c r="S2" s="100">
        <v>10</v>
      </c>
      <c r="T2" s="100"/>
      <c r="U2" s="96" t="s">
        <v>4</v>
      </c>
      <c r="V2" s="96"/>
      <c r="W2" s="9"/>
      <c r="X2" s="9"/>
      <c r="Y2" s="9"/>
      <c r="Z2" s="5"/>
      <c r="AA2" s="5"/>
      <c r="AC2" s="7"/>
      <c r="AD2" s="9"/>
      <c r="AE2" s="9"/>
      <c r="AF2" s="9"/>
      <c r="AG2" s="9"/>
      <c r="AH2" s="9"/>
      <c r="AI2" s="7" t="s">
        <v>5</v>
      </c>
      <c r="AJ2" s="7"/>
      <c r="AK2" s="101" t="s">
        <v>81</v>
      </c>
      <c r="AL2" s="102"/>
      <c r="AM2" s="102"/>
      <c r="AN2" s="102"/>
    </row>
    <row r="3" spans="1:40" ht="18" customHeight="1" x14ac:dyDescent="0.4">
      <c r="A3" s="49"/>
      <c r="B3" s="49"/>
      <c r="C3" s="49"/>
      <c r="D3" s="49"/>
      <c r="E3" s="49"/>
      <c r="F3" s="49"/>
      <c r="G3" s="49"/>
      <c r="H3" s="49"/>
      <c r="I3" s="49"/>
      <c r="J3" s="49"/>
      <c r="K3" s="49"/>
      <c r="L3" s="49"/>
      <c r="M3" s="49"/>
      <c r="N3" s="49"/>
      <c r="O3" s="49"/>
      <c r="P3" s="49"/>
      <c r="Q3" s="49"/>
      <c r="R3" s="49"/>
      <c r="S3" s="49"/>
      <c r="T3" s="49"/>
      <c r="U3" s="49"/>
      <c r="V3" s="49"/>
      <c r="W3" s="49"/>
      <c r="Y3" s="50"/>
      <c r="Z3" s="50"/>
      <c r="AA3" s="50"/>
      <c r="AB3" s="5"/>
      <c r="AC3" s="50"/>
      <c r="AD3" s="50"/>
      <c r="AE3" s="50"/>
      <c r="AF3" s="50"/>
      <c r="AG3" s="50"/>
      <c r="AH3" s="50"/>
      <c r="AI3" s="51" t="s">
        <v>6</v>
      </c>
      <c r="AJ3" s="7"/>
      <c r="AK3" s="103" t="s">
        <v>82</v>
      </c>
      <c r="AL3" s="104"/>
      <c r="AM3" s="104"/>
      <c r="AN3" s="104"/>
    </row>
    <row r="4" spans="1:40" ht="18" customHeight="1" x14ac:dyDescent="0.4">
      <c r="A4" s="49"/>
      <c r="B4" s="49"/>
      <c r="C4" s="49"/>
      <c r="D4" s="49"/>
      <c r="E4" s="49"/>
      <c r="F4" s="49"/>
      <c r="G4" s="49"/>
      <c r="H4" s="49"/>
      <c r="I4" s="49"/>
      <c r="J4" s="49"/>
      <c r="K4" s="49"/>
      <c r="L4" s="49"/>
      <c r="M4" s="49"/>
      <c r="N4" s="49"/>
      <c r="O4" s="49"/>
      <c r="P4" s="49"/>
      <c r="Q4" s="49"/>
      <c r="R4" s="49"/>
      <c r="S4" s="49"/>
      <c r="T4" s="49"/>
      <c r="U4" s="49"/>
      <c r="V4" s="49"/>
      <c r="W4" s="49"/>
      <c r="Y4" s="50"/>
      <c r="Z4" s="50"/>
      <c r="AA4" s="50"/>
      <c r="AB4" s="5"/>
      <c r="AC4" s="50"/>
      <c r="AD4" s="50"/>
      <c r="AE4" s="50"/>
      <c r="AF4" s="50"/>
      <c r="AG4" s="50"/>
      <c r="AH4" s="50"/>
      <c r="AI4" s="51" t="s">
        <v>7</v>
      </c>
      <c r="AJ4" s="7"/>
      <c r="AK4" s="104" t="s">
        <v>83</v>
      </c>
      <c r="AL4" s="104"/>
      <c r="AM4" s="104"/>
      <c r="AN4" s="104"/>
    </row>
    <row r="5" spans="1:40" ht="18" customHeight="1" x14ac:dyDescent="0.4">
      <c r="A5" s="49"/>
      <c r="B5" s="49"/>
      <c r="C5" s="49"/>
      <c r="D5" s="49"/>
      <c r="E5" s="49"/>
      <c r="F5" s="49"/>
      <c r="G5" s="49"/>
      <c r="H5" s="49"/>
      <c r="I5" s="49"/>
      <c r="J5" s="49"/>
      <c r="K5" s="49"/>
      <c r="L5" s="49"/>
      <c r="M5" s="49"/>
      <c r="N5" s="49"/>
      <c r="O5" s="49"/>
      <c r="P5" s="49"/>
      <c r="Q5" s="49"/>
      <c r="R5" s="49"/>
      <c r="S5" s="49"/>
      <c r="U5" s="49"/>
      <c r="V5" s="49"/>
      <c r="W5" s="49"/>
      <c r="Y5" s="50"/>
      <c r="Z5" s="50"/>
      <c r="AA5" s="50"/>
      <c r="AB5" s="5"/>
      <c r="AC5" s="50"/>
      <c r="AD5" s="50"/>
      <c r="AE5" s="50"/>
      <c r="AF5" s="50"/>
      <c r="AG5" s="51" t="s">
        <v>8</v>
      </c>
      <c r="AH5" s="105">
        <v>40</v>
      </c>
      <c r="AI5" s="105"/>
      <c r="AJ5" s="105"/>
      <c r="AK5" s="50" t="s">
        <v>9</v>
      </c>
      <c r="AL5" s="52">
        <v>160</v>
      </c>
      <c r="AM5" s="50" t="s">
        <v>10</v>
      </c>
      <c r="AN5" s="5"/>
    </row>
    <row r="6" spans="1:40" ht="9.9499999999999993" customHeight="1" x14ac:dyDescent="0.4">
      <c r="A6" s="5"/>
      <c r="B6" s="14"/>
      <c r="C6" s="14"/>
      <c r="D6" s="14"/>
      <c r="E6" s="14"/>
      <c r="F6" s="14"/>
      <c r="G6" s="14"/>
      <c r="H6" s="14"/>
      <c r="I6" s="14"/>
      <c r="J6" s="14"/>
      <c r="K6" s="14"/>
      <c r="L6" s="14"/>
      <c r="M6" s="14"/>
      <c r="N6" s="14"/>
      <c r="O6" s="14"/>
      <c r="P6" s="14"/>
      <c r="Q6" s="14"/>
      <c r="R6" s="14"/>
      <c r="S6" s="14"/>
      <c r="T6" s="14"/>
      <c r="U6" s="14"/>
      <c r="V6" s="14"/>
      <c r="W6" s="14"/>
      <c r="X6" s="9"/>
      <c r="Y6" s="9"/>
      <c r="Z6" s="9"/>
      <c r="AA6" s="9"/>
      <c r="AB6" s="9"/>
      <c r="AC6" s="9"/>
      <c r="AD6" s="9"/>
      <c r="AE6" s="9"/>
      <c r="AF6" s="9"/>
      <c r="AG6" s="9"/>
      <c r="AH6" s="9"/>
      <c r="AI6" s="9"/>
      <c r="AJ6" s="9"/>
      <c r="AK6" s="9"/>
      <c r="AL6" s="9"/>
      <c r="AM6" s="5"/>
      <c r="AN6" s="5"/>
    </row>
    <row r="7" spans="1:40" ht="15" customHeight="1" x14ac:dyDescent="0.4">
      <c r="A7" s="82" t="s">
        <v>11</v>
      </c>
      <c r="B7" s="87" t="s">
        <v>12</v>
      </c>
      <c r="C7" s="89" t="s">
        <v>13</v>
      </c>
      <c r="D7" s="68" t="s">
        <v>14</v>
      </c>
      <c r="E7" s="80" t="s">
        <v>15</v>
      </c>
      <c r="F7" s="92" t="s">
        <v>16</v>
      </c>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3" t="s">
        <v>17</v>
      </c>
      <c r="AL7" s="76" t="s">
        <v>18</v>
      </c>
      <c r="AM7" s="86" t="s">
        <v>19</v>
      </c>
      <c r="AN7" s="86"/>
    </row>
    <row r="8" spans="1:40" ht="15" customHeight="1" x14ac:dyDescent="0.4">
      <c r="A8" s="82"/>
      <c r="B8" s="88"/>
      <c r="C8" s="90"/>
      <c r="D8" s="68"/>
      <c r="E8" s="80"/>
      <c r="F8" s="68" t="s">
        <v>20</v>
      </c>
      <c r="G8" s="68"/>
      <c r="H8" s="68"/>
      <c r="I8" s="68"/>
      <c r="J8" s="68"/>
      <c r="K8" s="68"/>
      <c r="L8" s="68"/>
      <c r="M8" s="68" t="s">
        <v>21</v>
      </c>
      <c r="N8" s="68"/>
      <c r="O8" s="68"/>
      <c r="P8" s="68"/>
      <c r="Q8" s="68"/>
      <c r="R8" s="68"/>
      <c r="S8" s="68"/>
      <c r="T8" s="68" t="s">
        <v>22</v>
      </c>
      <c r="U8" s="68"/>
      <c r="V8" s="68"/>
      <c r="W8" s="68"/>
      <c r="X8" s="68"/>
      <c r="Y8" s="68"/>
      <c r="Z8" s="68"/>
      <c r="AA8" s="68" t="s">
        <v>23</v>
      </c>
      <c r="AB8" s="68"/>
      <c r="AC8" s="68"/>
      <c r="AD8" s="68"/>
      <c r="AE8" s="68"/>
      <c r="AF8" s="68"/>
      <c r="AG8" s="68"/>
      <c r="AH8" s="68" t="s">
        <v>24</v>
      </c>
      <c r="AI8" s="68"/>
      <c r="AJ8" s="68"/>
      <c r="AK8" s="93"/>
      <c r="AL8" s="76"/>
      <c r="AM8" s="86"/>
      <c r="AN8" s="86"/>
    </row>
    <row r="9" spans="1:40" ht="15" customHeight="1" x14ac:dyDescent="0.4">
      <c r="A9" s="82"/>
      <c r="B9" s="84" t="s">
        <v>25</v>
      </c>
      <c r="C9" s="90"/>
      <c r="D9" s="68"/>
      <c r="E9" s="80"/>
      <c r="F9" s="15">
        <f>DATE($M$2,$S$2,1)</f>
        <v>46296</v>
      </c>
      <c r="G9" s="15">
        <f>DATE($M$2,$S$2,2)</f>
        <v>46297</v>
      </c>
      <c r="H9" s="15">
        <f>DATE($M$2,$S$2,3)</f>
        <v>46298</v>
      </c>
      <c r="I9" s="15">
        <f>DATE($M$2,$S$2,4)</f>
        <v>46299</v>
      </c>
      <c r="J9" s="15">
        <f>DATE($M$2,$S$2,5)</f>
        <v>46300</v>
      </c>
      <c r="K9" s="15">
        <f>DATE($M$2,$S$2,6)</f>
        <v>46301</v>
      </c>
      <c r="L9" s="15">
        <f>DATE($M$2,$S$2,7)</f>
        <v>46302</v>
      </c>
      <c r="M9" s="15">
        <f>DATE($M$2,$S$2,8)</f>
        <v>46303</v>
      </c>
      <c r="N9" s="15">
        <f>DATE($M$2,$S$2,9)</f>
        <v>46304</v>
      </c>
      <c r="O9" s="15">
        <f>DATE($M$2,$S$2,10)</f>
        <v>46305</v>
      </c>
      <c r="P9" s="15">
        <f>DATE($M$2,$S$2,11)</f>
        <v>46306</v>
      </c>
      <c r="Q9" s="15">
        <f>DATE($M$2,$S$2,12)</f>
        <v>46307</v>
      </c>
      <c r="R9" s="15">
        <f>DATE($M$2,$S$2,13)</f>
        <v>46308</v>
      </c>
      <c r="S9" s="15">
        <f>DATE($M$2,$S$2,14)</f>
        <v>46309</v>
      </c>
      <c r="T9" s="15">
        <f>DATE($M$2,$S$2,15)</f>
        <v>46310</v>
      </c>
      <c r="U9" s="15">
        <f>DATE($M$2,$S$2,16)</f>
        <v>46311</v>
      </c>
      <c r="V9" s="15">
        <f>DATE($M$2,$S$2,17)</f>
        <v>46312</v>
      </c>
      <c r="W9" s="15">
        <f>DATE($M$2,$S$2,18)</f>
        <v>46313</v>
      </c>
      <c r="X9" s="15">
        <f>DATE($M$2,$S$2,19)</f>
        <v>46314</v>
      </c>
      <c r="Y9" s="15">
        <f>DATE($M$2,$S$2,20)</f>
        <v>46315</v>
      </c>
      <c r="Z9" s="15">
        <f>DATE($M$2,$S$2,21)</f>
        <v>46316</v>
      </c>
      <c r="AA9" s="15">
        <f>DATE($M$2,$S$2,22)</f>
        <v>46317</v>
      </c>
      <c r="AB9" s="15">
        <f>DATE($M$2,$S$2,23)</f>
        <v>46318</v>
      </c>
      <c r="AC9" s="15">
        <f>DATE($M$2,$S$2,24)</f>
        <v>46319</v>
      </c>
      <c r="AD9" s="15">
        <f>DATE($M$2,$S$2,25)</f>
        <v>46320</v>
      </c>
      <c r="AE9" s="15">
        <f>DATE($M$2,$S$2,26)</f>
        <v>46321</v>
      </c>
      <c r="AF9" s="15">
        <f>DATE($M$2,$S$2,27)</f>
        <v>46322</v>
      </c>
      <c r="AG9" s="15">
        <f>DATE($M$2,$S$2,28)</f>
        <v>46323</v>
      </c>
      <c r="AH9" s="15">
        <f>IF(DAY(EOMONTH(F9,0))&lt;29,"",DATE($M$2,$S$2,29))</f>
        <v>46324</v>
      </c>
      <c r="AI9" s="15">
        <f>IF(DAY(EOMONTH(F9,0))&lt;30,"",DATE($M$2,$S$2,30))</f>
        <v>46325</v>
      </c>
      <c r="AJ9" s="15">
        <f>IF(DAY(EOMONTH(F9,0))&lt;31,"",DATE($M$2,$S$2,31))</f>
        <v>46326</v>
      </c>
      <c r="AK9" s="93"/>
      <c r="AL9" s="76"/>
      <c r="AM9" s="86"/>
      <c r="AN9" s="86"/>
    </row>
    <row r="10" spans="1:40" ht="15" customHeight="1" x14ac:dyDescent="0.4">
      <c r="A10" s="82"/>
      <c r="B10" s="85"/>
      <c r="C10" s="91"/>
      <c r="D10" s="68"/>
      <c r="E10" s="80"/>
      <c r="F10" s="16">
        <f>DATE($M$2,$S$2,1)</f>
        <v>46296</v>
      </c>
      <c r="G10" s="16">
        <f>DATE($M$2,$S$2,2)</f>
        <v>46297</v>
      </c>
      <c r="H10" s="16">
        <f>DATE($M$2,$S$2,3)</f>
        <v>46298</v>
      </c>
      <c r="I10" s="16">
        <f>DATE($M$2,$S$2,4)</f>
        <v>46299</v>
      </c>
      <c r="J10" s="16">
        <f>DATE($M$2,$S$2,5)</f>
        <v>46300</v>
      </c>
      <c r="K10" s="16">
        <f>DATE($M$2,$S$2,6)</f>
        <v>46301</v>
      </c>
      <c r="L10" s="16">
        <f>DATE($M$2,$S$2,7)</f>
        <v>46302</v>
      </c>
      <c r="M10" s="16">
        <f>DATE($M$2,$S$2,8)</f>
        <v>46303</v>
      </c>
      <c r="N10" s="16">
        <f>DATE($M$2,$S$2,9)</f>
        <v>46304</v>
      </c>
      <c r="O10" s="16">
        <f>DATE($M$2,$S$2,10)</f>
        <v>46305</v>
      </c>
      <c r="P10" s="16">
        <f>DATE($M$2,$S$2,11)</f>
        <v>46306</v>
      </c>
      <c r="Q10" s="16">
        <f>DATE($M$2,$S$2,12)</f>
        <v>46307</v>
      </c>
      <c r="R10" s="16">
        <f>DATE($M$2,$S$2,13)</f>
        <v>46308</v>
      </c>
      <c r="S10" s="16">
        <f>DATE($M$2,$S$2,14)</f>
        <v>46309</v>
      </c>
      <c r="T10" s="16">
        <f>DATE($M$2,$S$2,15)</f>
        <v>46310</v>
      </c>
      <c r="U10" s="16">
        <f>DATE($M$2,$S$2,16)</f>
        <v>46311</v>
      </c>
      <c r="V10" s="16">
        <f>DATE($M$2,$S$2,17)</f>
        <v>46312</v>
      </c>
      <c r="W10" s="16">
        <f>DATE($M$2,$S$2,18)</f>
        <v>46313</v>
      </c>
      <c r="X10" s="16">
        <f>DATE($M$2,$S$2,19)</f>
        <v>46314</v>
      </c>
      <c r="Y10" s="16">
        <f>DATE($M$2,$S$2,20)</f>
        <v>46315</v>
      </c>
      <c r="Z10" s="16">
        <f>DATE($M$2,$S$2,21)</f>
        <v>46316</v>
      </c>
      <c r="AA10" s="16">
        <f>DATE($M$2,$S$2,22)</f>
        <v>46317</v>
      </c>
      <c r="AB10" s="16">
        <f>DATE($M$2,$S$2,23)</f>
        <v>46318</v>
      </c>
      <c r="AC10" s="16">
        <f>DATE($M$2,$S$2,24)</f>
        <v>46319</v>
      </c>
      <c r="AD10" s="16">
        <f>DATE($M$2,$S$2,25)</f>
        <v>46320</v>
      </c>
      <c r="AE10" s="16">
        <f>DATE($M$2,$S$2,26)</f>
        <v>46321</v>
      </c>
      <c r="AF10" s="16">
        <f>DATE($M$2,$S$2,27)</f>
        <v>46322</v>
      </c>
      <c r="AG10" s="16">
        <f>DATE($M$2,$S$2,28)</f>
        <v>46323</v>
      </c>
      <c r="AH10" s="16">
        <f>IF(DAY(EOMONTH(F10,0))&lt;29,"",DATE($M$2,$S$2,29))</f>
        <v>46324</v>
      </c>
      <c r="AI10" s="16">
        <f>IF(DAY(EOMONTH(F10,0))&lt;30,"",DATE($M$2,$S$2,30))</f>
        <v>46325</v>
      </c>
      <c r="AJ10" s="16">
        <f>IF(DAY(EOMONTH(F10,0))&lt;31,"",DATE($M$2,$S$2,31))</f>
        <v>46326</v>
      </c>
      <c r="AK10" s="93"/>
      <c r="AL10" s="76"/>
      <c r="AM10" s="86"/>
      <c r="AN10" s="86"/>
    </row>
    <row r="11" spans="1:40" ht="18" customHeight="1" x14ac:dyDescent="0.4">
      <c r="A11" s="17">
        <v>1</v>
      </c>
      <c r="B11" s="53" t="s">
        <v>26</v>
      </c>
      <c r="C11" s="54" t="s">
        <v>29</v>
      </c>
      <c r="D11" s="20"/>
      <c r="E11" s="55" t="s">
        <v>84</v>
      </c>
      <c r="F11" s="62">
        <v>8</v>
      </c>
      <c r="G11" s="62">
        <v>8</v>
      </c>
      <c r="H11" s="56"/>
      <c r="I11" s="56"/>
      <c r="J11" s="56">
        <v>8</v>
      </c>
      <c r="K11" s="56">
        <v>8</v>
      </c>
      <c r="L11" s="56">
        <v>8</v>
      </c>
      <c r="M11" s="62">
        <v>8</v>
      </c>
      <c r="N11" s="62">
        <v>8</v>
      </c>
      <c r="O11" s="56"/>
      <c r="P11" s="56"/>
      <c r="Q11" s="56">
        <v>8</v>
      </c>
      <c r="R11" s="56">
        <v>8</v>
      </c>
      <c r="S11" s="56">
        <v>8</v>
      </c>
      <c r="T11" s="62">
        <v>8</v>
      </c>
      <c r="U11" s="62">
        <v>8</v>
      </c>
      <c r="V11" s="56"/>
      <c r="W11" s="56"/>
      <c r="X11" s="56">
        <v>8</v>
      </c>
      <c r="Y11" s="56">
        <v>8</v>
      </c>
      <c r="Z11" s="56">
        <v>8</v>
      </c>
      <c r="AA11" s="62">
        <v>8</v>
      </c>
      <c r="AB11" s="62">
        <v>8</v>
      </c>
      <c r="AC11" s="56"/>
      <c r="AD11" s="56"/>
      <c r="AE11" s="56">
        <v>8</v>
      </c>
      <c r="AF11" s="56">
        <v>8</v>
      </c>
      <c r="AG11" s="56">
        <v>8</v>
      </c>
      <c r="AH11" s="62">
        <v>8</v>
      </c>
      <c r="AI11" s="62">
        <v>8</v>
      </c>
      <c r="AJ11" s="56"/>
      <c r="AK11" s="23">
        <f>+SUM(F11:AJ11)</f>
        <v>176</v>
      </c>
      <c r="AL11" s="24">
        <f>IF($AK$3="４週",AK11/4,AK11/(DAY(EOMONTH($F$9,0))/7))</f>
        <v>44</v>
      </c>
      <c r="AM11" s="106" t="s">
        <v>85</v>
      </c>
      <c r="AN11" s="106"/>
    </row>
    <row r="12" spans="1:40" ht="18" customHeight="1" x14ac:dyDescent="0.4">
      <c r="A12" s="17">
        <v>2</v>
      </c>
      <c r="B12" s="57" t="s">
        <v>28</v>
      </c>
      <c r="C12" s="54" t="s">
        <v>27</v>
      </c>
      <c r="D12" s="58"/>
      <c r="E12" s="59" t="s">
        <v>87</v>
      </c>
      <c r="F12" s="62">
        <v>8</v>
      </c>
      <c r="G12" s="62">
        <v>8</v>
      </c>
      <c r="H12" s="56"/>
      <c r="I12" s="56"/>
      <c r="J12" s="56">
        <v>8</v>
      </c>
      <c r="K12" s="56">
        <v>8</v>
      </c>
      <c r="L12" s="56">
        <v>8</v>
      </c>
      <c r="M12" s="62">
        <v>8</v>
      </c>
      <c r="N12" s="62">
        <v>8</v>
      </c>
      <c r="O12" s="56"/>
      <c r="P12" s="56"/>
      <c r="Q12" s="56">
        <v>8</v>
      </c>
      <c r="R12" s="56">
        <v>8</v>
      </c>
      <c r="S12" s="56">
        <v>8</v>
      </c>
      <c r="T12" s="62">
        <v>8</v>
      </c>
      <c r="U12" s="62">
        <v>8</v>
      </c>
      <c r="V12" s="56"/>
      <c r="W12" s="56"/>
      <c r="X12" s="56">
        <v>8</v>
      </c>
      <c r="Y12" s="56">
        <v>8</v>
      </c>
      <c r="Z12" s="56">
        <v>8</v>
      </c>
      <c r="AA12" s="62">
        <v>8</v>
      </c>
      <c r="AB12" s="62">
        <v>8</v>
      </c>
      <c r="AC12" s="56"/>
      <c r="AD12" s="56"/>
      <c r="AE12" s="56">
        <v>8</v>
      </c>
      <c r="AF12" s="56">
        <v>8</v>
      </c>
      <c r="AG12" s="56">
        <v>8</v>
      </c>
      <c r="AH12" s="62">
        <v>8</v>
      </c>
      <c r="AI12" s="62">
        <v>8</v>
      </c>
      <c r="AJ12" s="56"/>
      <c r="AK12" s="23">
        <f t="shared" ref="AK12:AK31" si="0">+SUM(F12:AJ12)</f>
        <v>176</v>
      </c>
      <c r="AL12" s="24">
        <f>IF($AK$3="４週",AK12/4,AK12/(DAY(EOMONTH($F$9,0))/7))</f>
        <v>44</v>
      </c>
      <c r="AM12" s="79"/>
      <c r="AN12" s="79"/>
    </row>
    <row r="13" spans="1:40" ht="18" customHeight="1" x14ac:dyDescent="0.4">
      <c r="A13" s="17">
        <v>3</v>
      </c>
      <c r="B13" s="57" t="s">
        <v>90</v>
      </c>
      <c r="C13" s="54" t="s">
        <v>30</v>
      </c>
      <c r="D13" s="60" t="s">
        <v>88</v>
      </c>
      <c r="E13" s="59" t="s">
        <v>86</v>
      </c>
      <c r="F13" s="62">
        <v>8</v>
      </c>
      <c r="G13" s="62">
        <v>8</v>
      </c>
      <c r="H13" s="56"/>
      <c r="I13" s="56"/>
      <c r="J13" s="56">
        <v>8</v>
      </c>
      <c r="K13" s="56">
        <v>8</v>
      </c>
      <c r="L13" s="56">
        <v>8</v>
      </c>
      <c r="M13" s="62">
        <v>8</v>
      </c>
      <c r="N13" s="62">
        <v>8</v>
      </c>
      <c r="O13" s="56"/>
      <c r="P13" s="56"/>
      <c r="Q13" s="56">
        <v>8</v>
      </c>
      <c r="R13" s="56">
        <v>8</v>
      </c>
      <c r="S13" s="56">
        <v>8</v>
      </c>
      <c r="T13" s="62">
        <v>8</v>
      </c>
      <c r="U13" s="62">
        <v>8</v>
      </c>
      <c r="V13" s="56"/>
      <c r="W13" s="56"/>
      <c r="X13" s="56">
        <v>8</v>
      </c>
      <c r="Y13" s="56">
        <v>8</v>
      </c>
      <c r="Z13" s="56">
        <v>8</v>
      </c>
      <c r="AA13" s="62">
        <v>8</v>
      </c>
      <c r="AB13" s="62">
        <v>8</v>
      </c>
      <c r="AC13" s="56"/>
      <c r="AD13" s="56"/>
      <c r="AE13" s="56">
        <v>8</v>
      </c>
      <c r="AF13" s="56">
        <v>8</v>
      </c>
      <c r="AG13" s="56">
        <v>8</v>
      </c>
      <c r="AH13" s="62">
        <v>8</v>
      </c>
      <c r="AI13" s="62">
        <v>8</v>
      </c>
      <c r="AJ13" s="56"/>
      <c r="AK13" s="23">
        <f t="shared" si="0"/>
        <v>176</v>
      </c>
      <c r="AL13" s="24">
        <f>IF($AK$3="４週",AK13/4,AK13/(DAY(EOMONTH($F$9,0))/7))</f>
        <v>44</v>
      </c>
      <c r="AM13" s="79"/>
      <c r="AN13" s="79"/>
    </row>
    <row r="14" spans="1:40" ht="18" customHeight="1" x14ac:dyDescent="0.4">
      <c r="A14" s="17">
        <v>4</v>
      </c>
      <c r="B14" s="57"/>
      <c r="C14" s="54"/>
      <c r="D14" s="60"/>
      <c r="E14" s="59"/>
      <c r="F14" s="31"/>
      <c r="G14" s="31"/>
      <c r="H14" s="56"/>
      <c r="I14" s="56"/>
      <c r="J14" s="56"/>
      <c r="K14" s="56"/>
      <c r="L14" s="56"/>
      <c r="M14" s="31"/>
      <c r="N14" s="31"/>
      <c r="O14" s="56"/>
      <c r="P14" s="56"/>
      <c r="Q14" s="56"/>
      <c r="R14" s="56"/>
      <c r="S14" s="56"/>
      <c r="T14" s="31"/>
      <c r="U14" s="31"/>
      <c r="V14" s="56"/>
      <c r="W14" s="56"/>
      <c r="X14" s="56"/>
      <c r="Y14" s="56"/>
      <c r="Z14" s="56"/>
      <c r="AA14" s="31"/>
      <c r="AB14" s="31"/>
      <c r="AC14" s="56"/>
      <c r="AD14" s="56"/>
      <c r="AE14" s="56"/>
      <c r="AF14" s="56"/>
      <c r="AG14" s="56"/>
      <c r="AH14" s="31"/>
      <c r="AI14" s="31"/>
      <c r="AJ14" s="56"/>
      <c r="AK14" s="23">
        <f t="shared" si="0"/>
        <v>0</v>
      </c>
      <c r="AL14" s="24">
        <f>IF($AK$3="４週",AK14/4,AK14/(DAY(EOMONTH($F$9,0))/7))</f>
        <v>0</v>
      </c>
      <c r="AM14" s="79"/>
      <c r="AN14" s="79"/>
    </row>
    <row r="15" spans="1:40" ht="18" customHeight="1" x14ac:dyDescent="0.4">
      <c r="A15" s="17">
        <v>5</v>
      </c>
      <c r="B15" s="18"/>
      <c r="C15" s="19"/>
      <c r="D15" s="20"/>
      <c r="E15" s="2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23">
        <f t="shared" si="0"/>
        <v>0</v>
      </c>
      <c r="AL15" s="24">
        <f t="shared" ref="AL15:AL30" si="1">IF($AK$3="４週",AK15/4,AK15/(DAY(EOMONTH($F$9,0))/7))</f>
        <v>0</v>
      </c>
      <c r="AM15" s="79"/>
      <c r="AN15" s="79"/>
    </row>
    <row r="16" spans="1:40" ht="18" customHeight="1" x14ac:dyDescent="0.4">
      <c r="A16" s="17">
        <v>6</v>
      </c>
      <c r="B16" s="18"/>
      <c r="C16" s="19"/>
      <c r="D16" s="20"/>
      <c r="E16" s="2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23">
        <f t="shared" si="0"/>
        <v>0</v>
      </c>
      <c r="AL16" s="24">
        <f t="shared" si="1"/>
        <v>0</v>
      </c>
      <c r="AM16" s="79"/>
      <c r="AN16" s="79"/>
    </row>
    <row r="17" spans="1:40" ht="18" customHeight="1" x14ac:dyDescent="0.4">
      <c r="A17" s="17">
        <v>7</v>
      </c>
      <c r="B17" s="18"/>
      <c r="C17" s="19"/>
      <c r="D17" s="20"/>
      <c r="E17" s="2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23">
        <f t="shared" si="0"/>
        <v>0</v>
      </c>
      <c r="AL17" s="24">
        <f t="shared" si="1"/>
        <v>0</v>
      </c>
      <c r="AM17" s="79"/>
      <c r="AN17" s="79"/>
    </row>
    <row r="18" spans="1:40" ht="18" customHeight="1" x14ac:dyDescent="0.4">
      <c r="A18" s="17">
        <v>8</v>
      </c>
      <c r="B18" s="18"/>
      <c r="C18" s="19"/>
      <c r="D18" s="20"/>
      <c r="E18" s="2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23">
        <f t="shared" si="0"/>
        <v>0</v>
      </c>
      <c r="AL18" s="24">
        <f t="shared" si="1"/>
        <v>0</v>
      </c>
      <c r="AM18" s="79"/>
      <c r="AN18" s="79"/>
    </row>
    <row r="19" spans="1:40" ht="18" customHeight="1" x14ac:dyDescent="0.4">
      <c r="A19" s="17">
        <v>9</v>
      </c>
      <c r="B19" s="18"/>
      <c r="C19" s="19"/>
      <c r="D19" s="20"/>
      <c r="E19" s="2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23">
        <f t="shared" si="0"/>
        <v>0</v>
      </c>
      <c r="AL19" s="24">
        <f t="shared" si="1"/>
        <v>0</v>
      </c>
      <c r="AM19" s="79"/>
      <c r="AN19" s="79"/>
    </row>
    <row r="20" spans="1:40" ht="18" customHeight="1" x14ac:dyDescent="0.4">
      <c r="A20" s="17">
        <v>10</v>
      </c>
      <c r="B20" s="18"/>
      <c r="C20" s="19"/>
      <c r="D20" s="20"/>
      <c r="E20" s="2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23">
        <f t="shared" si="0"/>
        <v>0</v>
      </c>
      <c r="AL20" s="24">
        <f t="shared" si="1"/>
        <v>0</v>
      </c>
      <c r="AM20" s="79"/>
      <c r="AN20" s="79"/>
    </row>
    <row r="21" spans="1:40" ht="18" customHeight="1" x14ac:dyDescent="0.4">
      <c r="A21" s="17">
        <v>11</v>
      </c>
      <c r="B21" s="18"/>
      <c r="C21" s="19"/>
      <c r="D21" s="20"/>
      <c r="E21" s="2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23">
        <f t="shared" si="0"/>
        <v>0</v>
      </c>
      <c r="AL21" s="24">
        <f t="shared" si="1"/>
        <v>0</v>
      </c>
      <c r="AM21" s="79"/>
      <c r="AN21" s="79"/>
    </row>
    <row r="22" spans="1:40" ht="18" customHeight="1" x14ac:dyDescent="0.4">
      <c r="A22" s="17">
        <v>12</v>
      </c>
      <c r="B22" s="18"/>
      <c r="C22" s="19"/>
      <c r="D22" s="20"/>
      <c r="E22" s="2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23">
        <f t="shared" si="0"/>
        <v>0</v>
      </c>
      <c r="AL22" s="24">
        <f t="shared" si="1"/>
        <v>0</v>
      </c>
      <c r="AM22" s="79"/>
      <c r="AN22" s="79"/>
    </row>
    <row r="23" spans="1:40" ht="18" customHeight="1" x14ac:dyDescent="0.4">
      <c r="A23" s="17">
        <v>13</v>
      </c>
      <c r="B23" s="18"/>
      <c r="C23" s="19"/>
      <c r="D23" s="20"/>
      <c r="E23" s="2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23">
        <f t="shared" si="0"/>
        <v>0</v>
      </c>
      <c r="AL23" s="24">
        <f t="shared" si="1"/>
        <v>0</v>
      </c>
      <c r="AM23" s="79"/>
      <c r="AN23" s="79"/>
    </row>
    <row r="24" spans="1:40" ht="18" customHeight="1" x14ac:dyDescent="0.4">
      <c r="A24" s="17">
        <v>14</v>
      </c>
      <c r="B24" s="18"/>
      <c r="C24" s="19"/>
      <c r="D24" s="20"/>
      <c r="E24" s="2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23">
        <f t="shared" si="0"/>
        <v>0</v>
      </c>
      <c r="AL24" s="24">
        <f t="shared" si="1"/>
        <v>0</v>
      </c>
      <c r="AM24" s="79"/>
      <c r="AN24" s="79"/>
    </row>
    <row r="25" spans="1:40" ht="18" customHeight="1" x14ac:dyDescent="0.4">
      <c r="A25" s="17">
        <v>15</v>
      </c>
      <c r="B25" s="18"/>
      <c r="C25" s="19"/>
      <c r="D25" s="20"/>
      <c r="E25" s="2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23">
        <f t="shared" si="0"/>
        <v>0</v>
      </c>
      <c r="AL25" s="24">
        <f t="shared" si="1"/>
        <v>0</v>
      </c>
      <c r="AM25" s="79"/>
      <c r="AN25" s="79"/>
    </row>
    <row r="26" spans="1:40" ht="18" customHeight="1" x14ac:dyDescent="0.4">
      <c r="A26" s="17">
        <v>16</v>
      </c>
      <c r="B26" s="18"/>
      <c r="C26" s="19"/>
      <c r="D26" s="20"/>
      <c r="E26" s="2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23">
        <f t="shared" si="0"/>
        <v>0</v>
      </c>
      <c r="AL26" s="24">
        <f t="shared" si="1"/>
        <v>0</v>
      </c>
      <c r="AM26" s="79"/>
      <c r="AN26" s="79"/>
    </row>
    <row r="27" spans="1:40" ht="18" customHeight="1" x14ac:dyDescent="0.4">
      <c r="A27" s="17">
        <v>17</v>
      </c>
      <c r="B27" s="18"/>
      <c r="C27" s="19"/>
      <c r="D27" s="20"/>
      <c r="E27" s="2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23">
        <f t="shared" si="0"/>
        <v>0</v>
      </c>
      <c r="AL27" s="24">
        <f t="shared" si="1"/>
        <v>0</v>
      </c>
      <c r="AM27" s="79"/>
      <c r="AN27" s="79"/>
    </row>
    <row r="28" spans="1:40" ht="18" customHeight="1" x14ac:dyDescent="0.4">
      <c r="A28" s="17">
        <v>18</v>
      </c>
      <c r="B28" s="18"/>
      <c r="C28" s="19"/>
      <c r="D28" s="20"/>
      <c r="E28" s="2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23">
        <f t="shared" si="0"/>
        <v>0</v>
      </c>
      <c r="AL28" s="24">
        <f t="shared" si="1"/>
        <v>0</v>
      </c>
      <c r="AM28" s="79"/>
      <c r="AN28" s="79"/>
    </row>
    <row r="29" spans="1:40" ht="18" customHeight="1" x14ac:dyDescent="0.4">
      <c r="A29" s="17">
        <v>19</v>
      </c>
      <c r="B29" s="18"/>
      <c r="C29" s="19"/>
      <c r="D29" s="20"/>
      <c r="E29" s="2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23">
        <f t="shared" si="0"/>
        <v>0</v>
      </c>
      <c r="AL29" s="24">
        <f t="shared" si="1"/>
        <v>0</v>
      </c>
      <c r="AM29" s="79"/>
      <c r="AN29" s="79"/>
    </row>
    <row r="30" spans="1:40" ht="18" customHeight="1" x14ac:dyDescent="0.4">
      <c r="A30" s="17">
        <v>20</v>
      </c>
      <c r="B30" s="18"/>
      <c r="C30" s="19"/>
      <c r="D30" s="20"/>
      <c r="E30" s="2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23">
        <f t="shared" si="0"/>
        <v>0</v>
      </c>
      <c r="AL30" s="24">
        <f t="shared" si="1"/>
        <v>0</v>
      </c>
      <c r="AM30" s="79"/>
      <c r="AN30" s="79"/>
    </row>
    <row r="31" spans="1:40" ht="18" customHeight="1" x14ac:dyDescent="0.4">
      <c r="A31" s="80" t="s">
        <v>33</v>
      </c>
      <c r="B31" s="81"/>
      <c r="C31" s="81"/>
      <c r="D31" s="81"/>
      <c r="E31" s="81"/>
      <c r="F31" s="25">
        <f>+SUM(F11:F30)</f>
        <v>24</v>
      </c>
      <c r="G31" s="25">
        <f t="shared" ref="G31:AJ31" si="2">+SUM(G11:G30)</f>
        <v>24</v>
      </c>
      <c r="H31" s="25">
        <f t="shared" si="2"/>
        <v>0</v>
      </c>
      <c r="I31" s="25">
        <f t="shared" si="2"/>
        <v>0</v>
      </c>
      <c r="J31" s="25">
        <f t="shared" si="2"/>
        <v>24</v>
      </c>
      <c r="K31" s="25">
        <f t="shared" si="2"/>
        <v>24</v>
      </c>
      <c r="L31" s="25">
        <f t="shared" si="2"/>
        <v>24</v>
      </c>
      <c r="M31" s="25">
        <f t="shared" si="2"/>
        <v>24</v>
      </c>
      <c r="N31" s="25">
        <f t="shared" si="2"/>
        <v>24</v>
      </c>
      <c r="O31" s="25">
        <f t="shared" si="2"/>
        <v>0</v>
      </c>
      <c r="P31" s="25">
        <f t="shared" si="2"/>
        <v>0</v>
      </c>
      <c r="Q31" s="25">
        <f t="shared" si="2"/>
        <v>24</v>
      </c>
      <c r="R31" s="25">
        <f t="shared" si="2"/>
        <v>24</v>
      </c>
      <c r="S31" s="25">
        <f t="shared" si="2"/>
        <v>24</v>
      </c>
      <c r="T31" s="25">
        <f t="shared" si="2"/>
        <v>24</v>
      </c>
      <c r="U31" s="25">
        <f t="shared" si="2"/>
        <v>24</v>
      </c>
      <c r="V31" s="25">
        <f t="shared" si="2"/>
        <v>0</v>
      </c>
      <c r="W31" s="25">
        <f t="shared" si="2"/>
        <v>0</v>
      </c>
      <c r="X31" s="25">
        <f t="shared" si="2"/>
        <v>24</v>
      </c>
      <c r="Y31" s="25">
        <f t="shared" si="2"/>
        <v>24</v>
      </c>
      <c r="Z31" s="25">
        <f t="shared" si="2"/>
        <v>24</v>
      </c>
      <c r="AA31" s="25">
        <f t="shared" si="2"/>
        <v>24</v>
      </c>
      <c r="AB31" s="25">
        <f t="shared" si="2"/>
        <v>24</v>
      </c>
      <c r="AC31" s="25">
        <f t="shared" si="2"/>
        <v>0</v>
      </c>
      <c r="AD31" s="25">
        <f t="shared" si="2"/>
        <v>0</v>
      </c>
      <c r="AE31" s="25">
        <f t="shared" si="2"/>
        <v>24</v>
      </c>
      <c r="AF31" s="25">
        <f t="shared" si="2"/>
        <v>24</v>
      </c>
      <c r="AG31" s="25">
        <f t="shared" si="2"/>
        <v>24</v>
      </c>
      <c r="AH31" s="25">
        <f t="shared" si="2"/>
        <v>24</v>
      </c>
      <c r="AI31" s="25">
        <f t="shared" si="2"/>
        <v>24</v>
      </c>
      <c r="AJ31" s="25">
        <f t="shared" si="2"/>
        <v>0</v>
      </c>
      <c r="AK31" s="23">
        <f t="shared" si="0"/>
        <v>528</v>
      </c>
      <c r="AL31" s="24">
        <f>IF($AK$3="４週",AK31/4,AK31/(DAY(EOMONTH($F$9,0))/7))</f>
        <v>132</v>
      </c>
      <c r="AM31" s="82"/>
      <c r="AN31" s="82"/>
    </row>
    <row r="32" spans="1:40" ht="18" customHeight="1" x14ac:dyDescent="0.4">
      <c r="A32" s="81" t="s">
        <v>34</v>
      </c>
      <c r="B32" s="81"/>
      <c r="C32" s="81"/>
      <c r="D32" s="81"/>
      <c r="E32" s="83"/>
      <c r="F32" s="26"/>
      <c r="G32" s="26"/>
      <c r="H32" s="61">
        <v>8</v>
      </c>
      <c r="I32" s="61">
        <v>8</v>
      </c>
      <c r="J32" s="61">
        <v>8</v>
      </c>
      <c r="K32" s="61">
        <v>8</v>
      </c>
      <c r="L32" s="61">
        <v>8</v>
      </c>
      <c r="M32" s="26"/>
      <c r="N32" s="26"/>
      <c r="O32" s="61">
        <v>8</v>
      </c>
      <c r="P32" s="61">
        <v>8</v>
      </c>
      <c r="Q32" s="61">
        <v>8</v>
      </c>
      <c r="R32" s="61">
        <v>8</v>
      </c>
      <c r="S32" s="61">
        <v>8</v>
      </c>
      <c r="T32" s="26"/>
      <c r="U32" s="26"/>
      <c r="V32" s="61">
        <v>8</v>
      </c>
      <c r="W32" s="61">
        <v>8</v>
      </c>
      <c r="X32" s="61">
        <v>8</v>
      </c>
      <c r="Y32" s="61">
        <v>8</v>
      </c>
      <c r="Z32" s="61">
        <v>8</v>
      </c>
      <c r="AA32" s="26"/>
      <c r="AB32" s="26"/>
      <c r="AC32" s="61">
        <v>8</v>
      </c>
      <c r="AD32" s="61">
        <v>8</v>
      </c>
      <c r="AE32" s="61">
        <v>8</v>
      </c>
      <c r="AF32" s="61">
        <v>8</v>
      </c>
      <c r="AG32" s="61">
        <v>8</v>
      </c>
      <c r="AH32" s="26"/>
      <c r="AI32" s="26"/>
      <c r="AJ32" s="61">
        <v>8</v>
      </c>
      <c r="AK32" s="25"/>
      <c r="AL32" s="27"/>
      <c r="AM32" s="82"/>
      <c r="AN32" s="82"/>
    </row>
    <row r="33" spans="1:40" ht="15" customHeight="1" x14ac:dyDescent="0.4">
      <c r="A33" s="14"/>
      <c r="B33" s="14"/>
      <c r="C33" s="14"/>
      <c r="D33" s="14"/>
      <c r="E33" s="14"/>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14"/>
      <c r="AL33" s="14"/>
      <c r="AM33" s="5"/>
    </row>
    <row r="34" spans="1:40" ht="15" customHeight="1" x14ac:dyDescent="0.4">
      <c r="A34" s="14"/>
      <c r="B34" s="14"/>
      <c r="C34" s="14"/>
      <c r="D34" s="14"/>
      <c r="E34" s="14"/>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14"/>
      <c r="AL34" s="14"/>
      <c r="AM34" s="5"/>
    </row>
    <row r="35" spans="1:40" ht="21" customHeight="1" x14ac:dyDescent="0.4">
      <c r="A35" s="4" t="s">
        <v>35</v>
      </c>
      <c r="B35" s="14"/>
      <c r="C35" s="14"/>
      <c r="D35" s="14"/>
      <c r="E35" s="14"/>
      <c r="F35" s="14"/>
      <c r="G35" s="28"/>
      <c r="H35" s="28"/>
      <c r="I35" s="28"/>
      <c r="J35" s="28"/>
      <c r="K35" s="28"/>
      <c r="L35" s="28"/>
      <c r="M35" s="28"/>
      <c r="N35" s="28"/>
      <c r="O35" s="28"/>
      <c r="Y35" s="4"/>
      <c r="AM35" s="14"/>
      <c r="AN35" s="5"/>
    </row>
    <row r="36" spans="1:40" ht="24.95" customHeight="1" x14ac:dyDescent="0.4">
      <c r="A36" s="68"/>
      <c r="B36" s="68"/>
      <c r="C36" s="68"/>
      <c r="D36" s="30">
        <f>IF(MONTH($F$9)&lt;7,MONTH($F$9)+6,MONTH($F$9)-6)</f>
        <v>4</v>
      </c>
      <c r="E36" s="30">
        <f>IF(MONTH($F$9)&lt;6,MONTH($F$9)+7,MONTH($F$9)-5)</f>
        <v>5</v>
      </c>
      <c r="F36" s="78">
        <f>IF(MONTH($F$9)&lt;5,MONTH($F$9)+8,MONTH($F$9)-4)</f>
        <v>6</v>
      </c>
      <c r="G36" s="78"/>
      <c r="H36" s="78"/>
      <c r="I36" s="78">
        <f>IF(MONTH($F$9)&lt;4,MONTH($F$9)+9,MONTH($F$9)-3)</f>
        <v>7</v>
      </c>
      <c r="J36" s="78"/>
      <c r="K36" s="78"/>
      <c r="L36" s="78">
        <f>IF(MONTH($F$9)&lt;3,MONTH($F$9)+10,MONTH($F$9)-2)</f>
        <v>8</v>
      </c>
      <c r="M36" s="78"/>
      <c r="N36" s="78"/>
      <c r="O36" s="78">
        <f>IF(MONTH($F$9)&lt;2,MONTH($F$9)+11,MONTH($F$9)-1)</f>
        <v>9</v>
      </c>
      <c r="P36" s="78"/>
      <c r="Q36" s="78"/>
      <c r="R36" s="68" t="s">
        <v>36</v>
      </c>
      <c r="S36" s="68"/>
      <c r="T36" s="68"/>
      <c r="U36" s="68"/>
      <c r="V36" s="76" t="s">
        <v>37</v>
      </c>
      <c r="W36" s="76"/>
      <c r="X36" s="76"/>
      <c r="Y36" s="76"/>
      <c r="Z36" s="76" t="s">
        <v>38</v>
      </c>
      <c r="AA36" s="76"/>
      <c r="AB36" s="76"/>
      <c r="AC36" s="76"/>
    </row>
    <row r="37" spans="1:40" ht="18" customHeight="1" x14ac:dyDescent="0.4">
      <c r="A37" s="74" t="s">
        <v>39</v>
      </c>
      <c r="B37" s="74"/>
      <c r="C37" s="74"/>
      <c r="D37" s="56">
        <v>85</v>
      </c>
      <c r="E37" s="56">
        <v>86</v>
      </c>
      <c r="F37" s="107">
        <v>86</v>
      </c>
      <c r="G37" s="107"/>
      <c r="H37" s="107"/>
      <c r="I37" s="107">
        <v>86</v>
      </c>
      <c r="J37" s="107"/>
      <c r="K37" s="107"/>
      <c r="L37" s="107">
        <v>88</v>
      </c>
      <c r="M37" s="107"/>
      <c r="N37" s="107"/>
      <c r="O37" s="107">
        <v>90</v>
      </c>
      <c r="P37" s="107"/>
      <c r="Q37" s="107"/>
      <c r="R37" s="64">
        <f>SUM(D37:Q37)</f>
        <v>521</v>
      </c>
      <c r="S37" s="64"/>
      <c r="T37" s="64"/>
      <c r="U37" s="64"/>
      <c r="V37" s="77">
        <f>ROUNDUP((R37+R38)/6,1)</f>
        <v>106.69999999999999</v>
      </c>
      <c r="W37" s="77"/>
      <c r="X37" s="77"/>
      <c r="Y37" s="77"/>
      <c r="Z37" s="77">
        <f>ROUNDDOWN(V37/35,1)</f>
        <v>3</v>
      </c>
      <c r="AA37" s="77"/>
      <c r="AB37" s="77"/>
      <c r="AC37" s="77"/>
    </row>
    <row r="38" spans="1:40" ht="18" customHeight="1" x14ac:dyDescent="0.4">
      <c r="A38" s="74" t="s">
        <v>40</v>
      </c>
      <c r="B38" s="74"/>
      <c r="C38" s="74"/>
      <c r="D38" s="56">
        <v>20</v>
      </c>
      <c r="E38" s="56">
        <v>21</v>
      </c>
      <c r="F38" s="107">
        <v>21</v>
      </c>
      <c r="G38" s="107"/>
      <c r="H38" s="107"/>
      <c r="I38" s="107">
        <v>21</v>
      </c>
      <c r="J38" s="107"/>
      <c r="K38" s="107"/>
      <c r="L38" s="107">
        <v>19</v>
      </c>
      <c r="M38" s="107"/>
      <c r="N38" s="107"/>
      <c r="O38" s="107">
        <v>17</v>
      </c>
      <c r="P38" s="107"/>
      <c r="Q38" s="107"/>
      <c r="R38" s="64">
        <f>+SUM(D38:Q38)</f>
        <v>119</v>
      </c>
      <c r="S38" s="64"/>
      <c r="T38" s="64"/>
      <c r="U38" s="64"/>
      <c r="V38" s="77"/>
      <c r="W38" s="77"/>
      <c r="X38" s="77"/>
      <c r="Y38" s="77"/>
      <c r="Z38" s="77"/>
      <c r="AA38" s="77"/>
      <c r="AB38" s="77"/>
      <c r="AC38" s="77"/>
    </row>
    <row r="39" spans="1:40" ht="21" customHeight="1" x14ac:dyDescent="0.4">
      <c r="A39" s="4" t="s">
        <v>41</v>
      </c>
      <c r="B39" s="8"/>
      <c r="C39" s="9"/>
      <c r="D39" s="9"/>
      <c r="E39" s="9"/>
      <c r="F39" s="9"/>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9"/>
      <c r="AM39" s="9"/>
      <c r="AN39" s="5"/>
    </row>
    <row r="40" spans="1:40" ht="24.95" customHeight="1" x14ac:dyDescent="0.4">
      <c r="A40" s="5"/>
      <c r="B40" s="14"/>
      <c r="C40" s="65" t="str">
        <f>IF(VLOOKUP($AK$1,[1]選択肢!$A$1:$J$32,C45,FALSE)=0,"-",VLOOKUP($AK$1,[1]選択肢!$A$1:$J$32,C45,FALSE))</f>
        <v>管理者</v>
      </c>
      <c r="D40" s="66"/>
      <c r="E40" s="72" t="str">
        <f>IF(VLOOKUP($AK$1,[1]選択肢!$A$1:$J$32,E45,FALSE)=0,"-",VLOOKUP($AK$1,[1]選択肢!$A$1:$J$32,E45,FALSE))</f>
        <v>相談支援専門員</v>
      </c>
      <c r="F40" s="72"/>
      <c r="G40" s="72"/>
      <c r="H40" s="72"/>
      <c r="I40" s="65" t="str">
        <f>IF(VLOOKUP($AK$1,[1]選択肢!$A$1:$J$32,I45,FALSE)=0,"-",VLOOKUP($AK$1,[1]選択肢!$A$1:$J$32,I45,FALSE))</f>
        <v>相談支援員</v>
      </c>
      <c r="J40" s="66"/>
      <c r="K40" s="66"/>
      <c r="L40" s="66"/>
      <c r="M40" s="66"/>
      <c r="N40" s="67"/>
      <c r="O40" s="65" t="str">
        <f>IF(VLOOKUP($AK$1,[1]選択肢!$A$1:$J$32,O45,FALSE)=0,"-",VLOOKUP($AK$1,[1]選択肢!$A$1:$J$32,O45,FALSE))</f>
        <v>-</v>
      </c>
      <c r="P40" s="66"/>
      <c r="Q40" s="66"/>
      <c r="R40" s="66"/>
      <c r="S40" s="66"/>
      <c r="T40" s="67"/>
      <c r="U40" s="65" t="str">
        <f>IF(VLOOKUP($AK$1,[1]選択肢!$A$1:$J$32,U45,FALSE)=0,"-",VLOOKUP($AK$1,[1]選択肢!$A$1:$J$32,U45,FALSE))</f>
        <v>-</v>
      </c>
      <c r="V40" s="66"/>
      <c r="W40" s="66"/>
      <c r="X40" s="66"/>
      <c r="Y40" s="66"/>
      <c r="Z40" s="67"/>
      <c r="AA40" s="65" t="str">
        <f>IF(VLOOKUP($AK$1,[1]選択肢!$A$1:$J$32,AA45,FALSE)=0,"-",VLOOKUP($AK$1,[1]選択肢!$A$1:$J$32,AA45,FALSE))</f>
        <v>-</v>
      </c>
      <c r="AB40" s="66"/>
      <c r="AC40" s="66"/>
      <c r="AD40" s="66"/>
      <c r="AE40" s="66"/>
      <c r="AF40" s="67"/>
      <c r="AG40" s="72" t="str">
        <f>IF(VLOOKUP($AK$1,[1]選択肢!$A$1:$J$32,AG45,FALSE)=0,"-",VLOOKUP($AK$1,[1]選択肢!$A$1:$J$32,AG45,FALSE))</f>
        <v>-</v>
      </c>
      <c r="AH40" s="72"/>
      <c r="AI40" s="72"/>
      <c r="AJ40" s="72"/>
      <c r="AK40" s="72"/>
      <c r="AL40" s="72" t="str">
        <f>IF(VLOOKUP($AK$1,[1]選択肢!$A$1:$J$32,AL45,FALSE)=0,"-",VLOOKUP($AK$1,[1]選択肢!$A$1:$J$32,AL45,FALSE))</f>
        <v>-</v>
      </c>
      <c r="AM40" s="72"/>
      <c r="AN40" s="5"/>
    </row>
    <row r="41" spans="1:40" ht="18" customHeight="1" x14ac:dyDescent="0.4">
      <c r="A41" s="5"/>
      <c r="B41" s="14"/>
      <c r="C41" s="35" t="s">
        <v>42</v>
      </c>
      <c r="D41" s="35" t="s">
        <v>43</v>
      </c>
      <c r="E41" s="34" t="s">
        <v>42</v>
      </c>
      <c r="F41" s="73" t="s">
        <v>43</v>
      </c>
      <c r="G41" s="73"/>
      <c r="H41" s="73"/>
      <c r="I41" s="69" t="s">
        <v>42</v>
      </c>
      <c r="J41" s="70"/>
      <c r="K41" s="71"/>
      <c r="L41" s="69" t="s">
        <v>43</v>
      </c>
      <c r="M41" s="70"/>
      <c r="N41" s="71"/>
      <c r="O41" s="69" t="s">
        <v>42</v>
      </c>
      <c r="P41" s="70"/>
      <c r="Q41" s="71"/>
      <c r="R41" s="69" t="s">
        <v>43</v>
      </c>
      <c r="S41" s="70"/>
      <c r="T41" s="71"/>
      <c r="U41" s="69" t="s">
        <v>42</v>
      </c>
      <c r="V41" s="70"/>
      <c r="W41" s="71"/>
      <c r="X41" s="69" t="s">
        <v>43</v>
      </c>
      <c r="Y41" s="70"/>
      <c r="Z41" s="71"/>
      <c r="AA41" s="69" t="s">
        <v>42</v>
      </c>
      <c r="AB41" s="70"/>
      <c r="AC41" s="71"/>
      <c r="AD41" s="69" t="s">
        <v>43</v>
      </c>
      <c r="AE41" s="70"/>
      <c r="AF41" s="71"/>
      <c r="AG41" s="69" t="s">
        <v>42</v>
      </c>
      <c r="AH41" s="70"/>
      <c r="AI41" s="71"/>
      <c r="AJ41" s="69" t="s">
        <v>43</v>
      </c>
      <c r="AK41" s="71"/>
      <c r="AL41" s="34" t="s">
        <v>44</v>
      </c>
      <c r="AM41" s="34" t="s">
        <v>45</v>
      </c>
      <c r="AN41" s="5"/>
    </row>
    <row r="42" spans="1:40" ht="18" customHeight="1" x14ac:dyDescent="0.4">
      <c r="A42" s="5"/>
      <c r="B42" s="36" t="s">
        <v>46</v>
      </c>
      <c r="C42" s="34">
        <f>COUNTIFS($B$11:$B$30,C$40,$C$11:$C$30,"A",$E$11:$E$30,"*")</f>
        <v>0</v>
      </c>
      <c r="D42" s="34">
        <f>COUNTIFS($B$11:$B$30,C$40,$C$11:$C$30,"B",$E$11:$E$30,"*")</f>
        <v>1</v>
      </c>
      <c r="E42" s="34">
        <f>COUNTIFS($B$11:$B$30,E$40,$C$11:$C$30,"A",$E$11:$E$30,"*")</f>
        <v>1</v>
      </c>
      <c r="F42" s="69">
        <f>COUNTIFS($B$11:$B$30,E$40,$C$11:$C$30,"B",$E$11:$E$30,"*")</f>
        <v>0</v>
      </c>
      <c r="G42" s="70"/>
      <c r="H42" s="71"/>
      <c r="I42" s="69">
        <f>COUNTIFS($B$11:$B$30,I$40,$C$11:$C$30,"A",$E$11:$E$30,"*")</f>
        <v>0</v>
      </c>
      <c r="J42" s="70"/>
      <c r="K42" s="71"/>
      <c r="L42" s="69">
        <f>COUNTIFS($B$11:$B$30,I$40,$C$11:$C$30,"B",$E$11:$E$30,"*")</f>
        <v>0</v>
      </c>
      <c r="M42" s="70"/>
      <c r="N42" s="71"/>
      <c r="O42" s="69">
        <f>COUNTIFS($B$11:$B$30,O$40,$C$11:$C$30,"A",$E$11:$E$30,"*")</f>
        <v>0</v>
      </c>
      <c r="P42" s="70"/>
      <c r="Q42" s="71"/>
      <c r="R42" s="69">
        <f>COUNTIFS($B$11:$B$30,O$40,$C$11:$C$30,"B",$E$11:$E$30,"*")</f>
        <v>0</v>
      </c>
      <c r="S42" s="70"/>
      <c r="T42" s="71"/>
      <c r="U42" s="69">
        <f>COUNTIFS($B$11:$B$30,U$40,$C$11:$C$30,"A",$E$11:$E$30,"*")</f>
        <v>0</v>
      </c>
      <c r="V42" s="70"/>
      <c r="W42" s="71"/>
      <c r="X42" s="69">
        <f>COUNTIFS($B$11:$B$30,U$40,$C$11:$C$30,"B",$E$11:$E$30,"*")</f>
        <v>0</v>
      </c>
      <c r="Y42" s="70"/>
      <c r="Z42" s="71"/>
      <c r="AA42" s="69">
        <f>COUNTIFS($B$11:$B$30,AA$40,$C$11:$C$30,"A",$E$11:$E$30,"*")</f>
        <v>0</v>
      </c>
      <c r="AB42" s="70"/>
      <c r="AC42" s="71"/>
      <c r="AD42" s="69">
        <f>COUNTIFS($B$11:$B$30,AA$40,$C$11:$C$30,"B",$E$11:$E$30,"*")</f>
        <v>0</v>
      </c>
      <c r="AE42" s="70"/>
      <c r="AF42" s="71"/>
      <c r="AG42" s="69">
        <f>COUNTIFS($B$11:$B$30,AG$40,$C$11:$C$30,"A",$E$11:$E$30,"*")</f>
        <v>0</v>
      </c>
      <c r="AH42" s="70"/>
      <c r="AI42" s="71"/>
      <c r="AJ42" s="69">
        <f>COUNTIFS($B$11:$B$30,AG$40,$C$11:$C$30,"B",$E$11:$E$30,"*")</f>
        <v>0</v>
      </c>
      <c r="AK42" s="71"/>
      <c r="AL42" s="34">
        <f>COUNTIFS($B$11:$B$30,AL$40,$C$11:$C$30,"A",$E$11:$E$30,"*")</f>
        <v>0</v>
      </c>
      <c r="AM42" s="34">
        <f>COUNTIFS($B$11:$B$30,AL$40,$C$11:$C$30,"B",$E$11:$E$30,"*")</f>
        <v>0</v>
      </c>
      <c r="AN42" s="5"/>
    </row>
    <row r="43" spans="1:40" ht="18" customHeight="1" x14ac:dyDescent="0.4">
      <c r="A43" s="5"/>
      <c r="B43" s="37" t="s">
        <v>47</v>
      </c>
      <c r="C43" s="34">
        <f>COUNTIFS($B$11:$B$30,C$40,$C$11:$C$30,"C",$E$11:$E$30,"*")</f>
        <v>0</v>
      </c>
      <c r="D43" s="34">
        <f>COUNTIFS($B$11:$B$30,C$40,$C$11:$C$30,"D",$E$11:$E$30,"*")</f>
        <v>0</v>
      </c>
      <c r="E43" s="34">
        <f>COUNTIFS($B$11:$B$30,E$40,$C$11:$C$30,"C",$E$11:$E$30,"*")</f>
        <v>0</v>
      </c>
      <c r="F43" s="69">
        <f>COUNTIFS($B$11:$B$30,E$40,$C$11:$C$30,"D",$E$11:$E$30,"*")</f>
        <v>0</v>
      </c>
      <c r="G43" s="70"/>
      <c r="H43" s="71"/>
      <c r="I43" s="69">
        <f>COUNTIFS($B$11:$B$30,I$40,$C$11:$C$30,"C",$E$11:$E$30,"*")</f>
        <v>1</v>
      </c>
      <c r="J43" s="70"/>
      <c r="K43" s="71"/>
      <c r="L43" s="69">
        <f>COUNTIFS($B$11:$B$30,I$40,$C$11:$C$30,"D",$E$11:$E$30,"*")</f>
        <v>0</v>
      </c>
      <c r="M43" s="70"/>
      <c r="N43" s="71"/>
      <c r="O43" s="69">
        <f>COUNTIFS($B$11:$B$30,O$40,$C$11:$C$30,"C",$E$11:$E$30,"*")</f>
        <v>0</v>
      </c>
      <c r="P43" s="70"/>
      <c r="Q43" s="71"/>
      <c r="R43" s="69">
        <f>COUNTIFS($B$11:$B$30,O$40,$C$11:$C$30,"D",$E$11:$E$30,"*")</f>
        <v>0</v>
      </c>
      <c r="S43" s="70"/>
      <c r="T43" s="71"/>
      <c r="U43" s="69">
        <f>COUNTIFS($B$11:$B$30,U$40,$C$11:$C$30,"C",$E$11:$E$30,"*")</f>
        <v>0</v>
      </c>
      <c r="V43" s="70"/>
      <c r="W43" s="71"/>
      <c r="X43" s="69">
        <f>COUNTIFS($B$11:$B$30,U$40,$C$11:$C$30,"D",$E$11:$E$30,"*")</f>
        <v>0</v>
      </c>
      <c r="Y43" s="70"/>
      <c r="Z43" s="71"/>
      <c r="AA43" s="69">
        <f>COUNTIFS($B$11:$B$30,AA$40,$C$11:$C$30,"C",$E$11:$E$30,"*")</f>
        <v>0</v>
      </c>
      <c r="AB43" s="70"/>
      <c r="AC43" s="71"/>
      <c r="AD43" s="69">
        <f>COUNTIFS($B$11:$B$30,AA$40,$C$11:$C$30,"D",$E$11:$E$30,"*")</f>
        <v>0</v>
      </c>
      <c r="AE43" s="70"/>
      <c r="AF43" s="71"/>
      <c r="AG43" s="69">
        <f>COUNTIFS($B$11:$B$30,AG$40,$C$11:$C$30,"C",$E$11:$E$30,"*")</f>
        <v>0</v>
      </c>
      <c r="AH43" s="70"/>
      <c r="AI43" s="71"/>
      <c r="AJ43" s="69">
        <f>COUNTIFS($B$11:$B$30,AG$40,$C$11:$C$30,"D",$E$11:$E$30,"*")</f>
        <v>0</v>
      </c>
      <c r="AK43" s="71"/>
      <c r="AL43" s="34">
        <f>COUNTIFS($B$11:$B$30,AL$40,$C$11:$C$30,"C",$E$11:$E$30,"*")</f>
        <v>0</v>
      </c>
      <c r="AM43" s="34">
        <f>COUNTIFS($B$11:$B$30,AL$40,$C$11:$C$30,"D",$E$11:$E$30,"*")</f>
        <v>0</v>
      </c>
      <c r="AN43" s="5"/>
    </row>
    <row r="44" spans="1:40" ht="24.95" customHeight="1" x14ac:dyDescent="0.4">
      <c r="A44" s="5"/>
      <c r="B44" s="37" t="s">
        <v>48</v>
      </c>
      <c r="C44" s="65">
        <f>IF($AK$3="４週",SUMIFS($AK$11:$AK$30,$B$11:$B$30,C40)/4/$AH$5,IF($AK$3="歴月",SUMIFS($AK$11:$AK$30,$B$11:$B$30,C40)/$AL$5,"記載する期間を選択してください"))</f>
        <v>1.1000000000000001</v>
      </c>
      <c r="D44" s="67"/>
      <c r="E44" s="65">
        <f>IF($AK$3="４週",SUMIFS($AK$11:$AK$30,$B$11:$B$30,E40)/4/$AH$5,IF($AK$3="歴月",SUMIFS($AK$11:$AK$30,$B$11:$B$30,E40)/$AL$5,"記載する期間を選択してください"))</f>
        <v>1.1000000000000001</v>
      </c>
      <c r="F44" s="66"/>
      <c r="G44" s="66"/>
      <c r="H44" s="67"/>
      <c r="I44" s="65">
        <f>IF($AK$3="４週",SUMIFS($AK$11:$AK$30,$B$11:$B$30,I40)/4/$AH$5,IF($AK$3="歴月",SUMIFS($AK$11:$AK$30,$B$11:$B$30,I40)/$AL$5,"記載する期間を選択してください"))</f>
        <v>1.1000000000000001</v>
      </c>
      <c r="J44" s="66"/>
      <c r="K44" s="66"/>
      <c r="L44" s="66"/>
      <c r="M44" s="66"/>
      <c r="N44" s="67"/>
      <c r="O44" s="65">
        <f>IF($AK$3="４週",SUMIFS($AK$11:$AK$30,$B$11:$B$30,O40)/4/$AH$5,IF($AK$3="歴月",SUMIFS($AK$11:$AK$30,$B$11:$B$30,O40)/$AL$5,"記載する期間を選択してください"))</f>
        <v>0</v>
      </c>
      <c r="P44" s="66"/>
      <c r="Q44" s="66"/>
      <c r="R44" s="66"/>
      <c r="S44" s="66"/>
      <c r="T44" s="67"/>
      <c r="U44" s="65">
        <f>IF($AK$3="４週",SUMIFS($AK$11:$AK$30,$B$11:$B$30,U40)/4/$AH$5,IF($AK$3="歴月",SUMIFS($AK$11:$AK$30,$B$11:$B$30,U40)/$AL$5,"記載する期間を選択してください"))</f>
        <v>0</v>
      </c>
      <c r="V44" s="66"/>
      <c r="W44" s="66"/>
      <c r="X44" s="66"/>
      <c r="Y44" s="66"/>
      <c r="Z44" s="67"/>
      <c r="AA44" s="65">
        <f>IF($AK$3="４週",SUMIFS($AK$11:$AK$30,$B$11:$B$30,AA40)/4/$AH$5,IF($AK$3="歴月",SUMIFS($AK$11:$AK$30,$B$11:$B$30,AA40)/$AL$5,"記載する期間を選択してください"))</f>
        <v>0</v>
      </c>
      <c r="AB44" s="66"/>
      <c r="AC44" s="66"/>
      <c r="AD44" s="66"/>
      <c r="AE44" s="66"/>
      <c r="AF44" s="67"/>
      <c r="AG44" s="65">
        <f>IF($AK$3="４週",SUMIFS($AK$11:$AK$30,$B$11:$B$30,AG40)/4/$AH$5,IF($AK$3="歴月",SUMIFS($AK$11:$AK$30,$B$11:$B$30,AG40)/$AL$5,"記載する期間を選択してください"))</f>
        <v>0</v>
      </c>
      <c r="AH44" s="66"/>
      <c r="AI44" s="66"/>
      <c r="AJ44" s="66"/>
      <c r="AK44" s="67"/>
      <c r="AL44" s="65">
        <f>IF($AK$3="４週",SUMIFS($AK$11:$AK$30,$B$11:$B$30,AL40)/4/$AH$5,IF($AK$3="歴月",SUMIFS($AK$11:$AK$30,$B$11:$B$30,AL40)/$AL$5,"記載する期間を選択してください"))</f>
        <v>0</v>
      </c>
      <c r="AM44" s="67"/>
      <c r="AN44" s="5"/>
    </row>
    <row r="45" spans="1:40" ht="5.0999999999999996" customHeight="1" x14ac:dyDescent="0.4">
      <c r="A45" s="5"/>
      <c r="B45" s="8"/>
      <c r="C45" s="38">
        <v>2</v>
      </c>
      <c r="D45" s="38"/>
      <c r="E45" s="38">
        <v>3</v>
      </c>
      <c r="F45" s="38"/>
      <c r="G45" s="38"/>
      <c r="H45" s="38"/>
      <c r="I45" s="38">
        <v>4</v>
      </c>
      <c r="J45" s="38"/>
      <c r="K45" s="38"/>
      <c r="L45" s="38"/>
      <c r="M45" s="38"/>
      <c r="N45" s="38"/>
      <c r="O45" s="38">
        <v>5</v>
      </c>
      <c r="P45" s="38"/>
      <c r="Q45" s="38"/>
      <c r="R45" s="38"/>
      <c r="S45" s="38"/>
      <c r="T45" s="38"/>
      <c r="U45" s="38">
        <v>6</v>
      </c>
      <c r="V45" s="38"/>
      <c r="W45" s="38"/>
      <c r="X45" s="38"/>
      <c r="Y45" s="38"/>
      <c r="Z45" s="38"/>
      <c r="AA45" s="38">
        <v>7</v>
      </c>
      <c r="AB45" s="38"/>
      <c r="AC45" s="38"/>
      <c r="AD45" s="38"/>
      <c r="AE45" s="38"/>
      <c r="AF45" s="38"/>
      <c r="AG45" s="38">
        <v>8</v>
      </c>
      <c r="AH45" s="38"/>
      <c r="AI45" s="38"/>
      <c r="AJ45" s="38"/>
      <c r="AK45" s="38"/>
      <c r="AL45" s="38">
        <v>9</v>
      </c>
      <c r="AM45" s="39"/>
      <c r="AN45" s="5"/>
    </row>
    <row r="46" spans="1:40" ht="15" customHeight="1" x14ac:dyDescent="0.4">
      <c r="A46" s="28" t="s">
        <v>49</v>
      </c>
      <c r="B46" s="40"/>
      <c r="C46" s="41"/>
      <c r="D46" s="41"/>
      <c r="E46" s="41"/>
      <c r="F46" s="42"/>
      <c r="G46" s="41"/>
      <c r="H46" s="38"/>
      <c r="I46" s="38"/>
      <c r="J46" s="38"/>
      <c r="K46" s="38"/>
      <c r="L46" s="38"/>
      <c r="M46" s="38"/>
      <c r="N46" s="38"/>
      <c r="O46" s="38"/>
      <c r="P46" s="38"/>
      <c r="Q46" s="38"/>
      <c r="R46" s="38">
        <v>6</v>
      </c>
      <c r="S46" s="38"/>
      <c r="T46" s="38"/>
      <c r="U46" s="38"/>
      <c r="V46" s="38"/>
      <c r="W46" s="38"/>
      <c r="X46" s="38">
        <v>7</v>
      </c>
      <c r="Y46" s="38"/>
      <c r="Z46" s="38"/>
      <c r="AA46" s="38"/>
      <c r="AB46" s="38"/>
      <c r="AC46" s="38"/>
      <c r="AD46" s="38">
        <v>8</v>
      </c>
      <c r="AE46" s="38"/>
      <c r="AF46" s="38"/>
      <c r="AG46" s="43"/>
      <c r="AH46" s="43"/>
      <c r="AI46" s="43"/>
      <c r="AJ46" s="43">
        <v>9</v>
      </c>
      <c r="AK46" s="44"/>
      <c r="AL46" s="44"/>
      <c r="AM46" s="5"/>
    </row>
    <row r="47" spans="1:40" s="28" customFormat="1" ht="15" customHeight="1" x14ac:dyDescent="0.4">
      <c r="A47" s="28" t="s">
        <v>50</v>
      </c>
      <c r="B47" s="45"/>
      <c r="C47" s="45"/>
      <c r="D47" s="45"/>
      <c r="E47" s="45"/>
      <c r="F47" s="45"/>
      <c r="G47" s="45"/>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row>
    <row r="48" spans="1:40" s="28" customFormat="1" ht="15" customHeight="1" x14ac:dyDescent="0.4">
      <c r="A48" s="28" t="s">
        <v>51</v>
      </c>
      <c r="B48" s="45"/>
      <c r="C48" s="45"/>
      <c r="D48" s="45"/>
      <c r="E48" s="45"/>
      <c r="F48" s="45"/>
      <c r="G48" s="45"/>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row>
    <row r="49" spans="1:39" s="28" customFormat="1" ht="15" customHeight="1" x14ac:dyDescent="0.4">
      <c r="A49" s="28" t="s">
        <v>52</v>
      </c>
      <c r="B49" s="45"/>
      <c r="C49" s="45"/>
      <c r="D49" s="45"/>
      <c r="E49" s="45"/>
      <c r="F49" s="45"/>
      <c r="G49" s="45"/>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row>
    <row r="50" spans="1:39" s="28" customFormat="1" ht="15" customHeight="1" x14ac:dyDescent="0.4">
      <c r="A50" s="28" t="s">
        <v>53</v>
      </c>
      <c r="B50" s="45"/>
      <c r="C50" s="45"/>
      <c r="D50" s="45"/>
      <c r="E50" s="45"/>
      <c r="F50" s="45"/>
      <c r="G50" s="45"/>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row>
    <row r="51" spans="1:39" ht="15" customHeight="1" x14ac:dyDescent="0.4">
      <c r="A51" s="28" t="s">
        <v>54</v>
      </c>
      <c r="B51" s="46"/>
      <c r="C51" s="28"/>
      <c r="D51" s="28"/>
      <c r="E51" s="28"/>
      <c r="F51" s="28"/>
      <c r="G51" s="28"/>
    </row>
    <row r="52" spans="1:39" ht="15" customHeight="1" x14ac:dyDescent="0.4">
      <c r="A52" s="28" t="s">
        <v>55</v>
      </c>
      <c r="B52" s="46"/>
      <c r="C52" s="28"/>
      <c r="D52" s="28"/>
      <c r="E52" s="28"/>
      <c r="F52" s="28"/>
      <c r="G52" s="28"/>
    </row>
    <row r="53" spans="1:39" ht="15" customHeight="1" x14ac:dyDescent="0.4">
      <c r="A53" s="28"/>
      <c r="B53" s="36" t="s">
        <v>56</v>
      </c>
      <c r="C53" s="68" t="s">
        <v>57</v>
      </c>
      <c r="D53" s="68"/>
      <c r="E53" s="68"/>
      <c r="F53" s="28"/>
      <c r="G53" s="28"/>
    </row>
    <row r="54" spans="1:39" ht="15" customHeight="1" x14ac:dyDescent="0.4">
      <c r="A54" s="28"/>
      <c r="B54" s="47" t="s">
        <v>27</v>
      </c>
      <c r="C54" s="64" t="s">
        <v>58</v>
      </c>
      <c r="D54" s="64"/>
      <c r="E54" s="64"/>
      <c r="F54" s="28"/>
      <c r="G54" s="28"/>
    </row>
    <row r="55" spans="1:39" ht="15" customHeight="1" x14ac:dyDescent="0.4">
      <c r="A55" s="28"/>
      <c r="B55" s="47" t="s">
        <v>29</v>
      </c>
      <c r="C55" s="64" t="s">
        <v>59</v>
      </c>
      <c r="D55" s="64"/>
      <c r="E55" s="64"/>
      <c r="F55" s="28"/>
      <c r="G55" s="28"/>
    </row>
    <row r="56" spans="1:39" ht="15" customHeight="1" x14ac:dyDescent="0.4">
      <c r="A56" s="28"/>
      <c r="B56" s="47" t="s">
        <v>30</v>
      </c>
      <c r="C56" s="64" t="s">
        <v>60</v>
      </c>
      <c r="D56" s="64"/>
      <c r="E56" s="64"/>
      <c r="F56" s="28"/>
      <c r="G56" s="28"/>
    </row>
    <row r="57" spans="1:39" ht="15" customHeight="1" x14ac:dyDescent="0.4">
      <c r="A57" s="28"/>
      <c r="B57" s="47" t="s">
        <v>32</v>
      </c>
      <c r="C57" s="64" t="s">
        <v>61</v>
      </c>
      <c r="D57" s="64"/>
      <c r="E57" s="64"/>
      <c r="F57" s="28"/>
      <c r="G57" s="28"/>
    </row>
    <row r="58" spans="1:39" ht="15" customHeight="1" x14ac:dyDescent="0.4">
      <c r="A58" s="28"/>
      <c r="B58" s="28" t="s">
        <v>62</v>
      </c>
      <c r="C58" s="28"/>
      <c r="D58" s="28"/>
      <c r="E58" s="28"/>
      <c r="F58" s="28"/>
      <c r="G58" s="28"/>
    </row>
    <row r="59" spans="1:39" ht="15" customHeight="1" x14ac:dyDescent="0.4">
      <c r="A59" s="28"/>
      <c r="B59" s="28" t="s">
        <v>63</v>
      </c>
      <c r="C59" s="28"/>
      <c r="D59" s="28"/>
      <c r="E59" s="28"/>
      <c r="F59" s="28"/>
      <c r="G59" s="28"/>
    </row>
    <row r="60" spans="1:39" ht="15" customHeight="1" x14ac:dyDescent="0.4">
      <c r="A60" s="28"/>
      <c r="B60" s="28" t="s">
        <v>64</v>
      </c>
      <c r="C60" s="28"/>
      <c r="D60" s="28"/>
      <c r="E60" s="28"/>
      <c r="F60" s="28"/>
      <c r="G60" s="28"/>
    </row>
    <row r="61" spans="1:39" ht="15" customHeight="1" x14ac:dyDescent="0.4">
      <c r="A61" s="28" t="s">
        <v>65</v>
      </c>
      <c r="B61" s="46"/>
      <c r="C61" s="28"/>
      <c r="D61" s="28"/>
      <c r="E61" s="28"/>
      <c r="F61" s="28"/>
      <c r="G61" s="28"/>
    </row>
    <row r="62" spans="1:39" ht="15" customHeight="1" x14ac:dyDescent="0.4">
      <c r="A62" s="28" t="s">
        <v>66</v>
      </c>
      <c r="B62" s="46"/>
      <c r="C62" s="28"/>
      <c r="D62" s="28"/>
      <c r="E62" s="28"/>
      <c r="F62" s="28"/>
      <c r="G62" s="28"/>
    </row>
    <row r="63" spans="1:39" ht="15" customHeight="1" x14ac:dyDescent="0.4">
      <c r="A63" s="28" t="s">
        <v>67</v>
      </c>
      <c r="B63" s="46"/>
      <c r="C63" s="28"/>
      <c r="D63" s="28"/>
      <c r="E63" s="28"/>
      <c r="F63" s="28"/>
      <c r="G63" s="28"/>
    </row>
    <row r="64" spans="1:39" ht="15" customHeight="1" x14ac:dyDescent="0.4">
      <c r="A64" s="28" t="s">
        <v>68</v>
      </c>
      <c r="B64" s="46"/>
      <c r="C64" s="28"/>
      <c r="D64" s="28"/>
      <c r="E64" s="28"/>
      <c r="F64" s="28"/>
      <c r="G64" s="28"/>
    </row>
    <row r="65" spans="1:7" ht="15" customHeight="1" x14ac:dyDescent="0.4">
      <c r="A65" s="28" t="s">
        <v>69</v>
      </c>
      <c r="B65" s="46"/>
      <c r="C65" s="28"/>
      <c r="D65" s="28"/>
      <c r="E65" s="28"/>
      <c r="F65" s="28"/>
      <c r="G65" s="28"/>
    </row>
    <row r="66" spans="1:7" ht="15" customHeight="1" x14ac:dyDescent="0.4">
      <c r="A66" s="28" t="s">
        <v>70</v>
      </c>
      <c r="B66" s="46"/>
      <c r="C66" s="28"/>
      <c r="D66" s="28"/>
      <c r="E66" s="28"/>
      <c r="F66" s="28"/>
      <c r="G66" s="28"/>
    </row>
    <row r="67" spans="1:7" ht="15" customHeight="1" x14ac:dyDescent="0.4">
      <c r="A67" s="28"/>
      <c r="B67" s="28" t="s">
        <v>71</v>
      </c>
      <c r="C67" s="28"/>
      <c r="D67" s="28"/>
      <c r="E67" s="28"/>
      <c r="F67" s="28"/>
      <c r="G67" s="28"/>
    </row>
    <row r="68" spans="1:7" ht="15" customHeight="1" x14ac:dyDescent="0.4">
      <c r="A68" s="28"/>
      <c r="B68" s="28" t="s">
        <v>72</v>
      </c>
      <c r="C68" s="28"/>
      <c r="D68" s="28"/>
      <c r="E68" s="28"/>
      <c r="F68" s="28"/>
      <c r="G68" s="28"/>
    </row>
    <row r="69" spans="1:7" ht="15" customHeight="1" x14ac:dyDescent="0.4">
      <c r="A69" s="28" t="s">
        <v>73</v>
      </c>
      <c r="B69" s="46"/>
      <c r="C69" s="28"/>
      <c r="D69" s="28"/>
      <c r="E69" s="28"/>
      <c r="F69" s="28"/>
      <c r="G69" s="28"/>
    </row>
    <row r="70" spans="1:7" ht="15" customHeight="1" x14ac:dyDescent="0.4">
      <c r="A70" s="28" t="s">
        <v>74</v>
      </c>
      <c r="B70" s="46"/>
      <c r="C70" s="28"/>
      <c r="D70" s="28"/>
      <c r="E70" s="28"/>
      <c r="F70" s="28"/>
      <c r="G70" s="28"/>
    </row>
    <row r="71" spans="1:7" ht="15" customHeight="1" x14ac:dyDescent="0.4">
      <c r="A71" s="28" t="s">
        <v>75</v>
      </c>
      <c r="B71" s="46"/>
      <c r="C71" s="28"/>
      <c r="D71" s="28"/>
      <c r="E71" s="28"/>
      <c r="F71" s="28"/>
      <c r="G71" s="28"/>
    </row>
    <row r="72" spans="1:7" ht="15" customHeight="1" x14ac:dyDescent="0.4">
      <c r="A72" s="28" t="s">
        <v>76</v>
      </c>
      <c r="B72" s="46"/>
      <c r="C72" s="28"/>
      <c r="D72" s="28"/>
      <c r="E72" s="28"/>
      <c r="F72" s="28"/>
      <c r="G72" s="28"/>
    </row>
    <row r="73" spans="1:7" ht="15" customHeight="1" x14ac:dyDescent="0.4">
      <c r="A73" s="28" t="s">
        <v>77</v>
      </c>
      <c r="B73" s="46"/>
      <c r="C73" s="28"/>
      <c r="D73" s="28"/>
      <c r="E73" s="28"/>
      <c r="F73" s="28"/>
      <c r="G73" s="28"/>
    </row>
    <row r="74" spans="1:7" ht="15" customHeight="1" x14ac:dyDescent="0.4">
      <c r="A74" s="28" t="s">
        <v>78</v>
      </c>
      <c r="B74" s="46"/>
      <c r="C74" s="28"/>
      <c r="D74" s="28"/>
      <c r="E74" s="28"/>
      <c r="F74" s="28"/>
      <c r="G74" s="28"/>
    </row>
    <row r="75" spans="1:7" ht="15" customHeight="1" x14ac:dyDescent="0.4">
      <c r="A75" s="28" t="s">
        <v>79</v>
      </c>
      <c r="B75" s="46"/>
      <c r="C75" s="28"/>
      <c r="D75" s="28"/>
      <c r="E75" s="28"/>
      <c r="F75" s="28"/>
      <c r="G75" s="28"/>
    </row>
    <row r="76" spans="1:7" ht="15" customHeight="1" x14ac:dyDescent="0.4">
      <c r="A76" s="28" t="s">
        <v>80</v>
      </c>
      <c r="B76" s="46"/>
      <c r="C76" s="28"/>
      <c r="D76" s="28"/>
      <c r="E76" s="28"/>
      <c r="F76" s="28"/>
      <c r="G76" s="28"/>
    </row>
  </sheetData>
  <mergeCells count="123">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C40:D40"/>
    <mergeCell ref="E40:H40"/>
    <mergeCell ref="I40:N40"/>
    <mergeCell ref="O40:T40"/>
    <mergeCell ref="U40:Z40"/>
    <mergeCell ref="AA40:AF40"/>
    <mergeCell ref="A38:C38"/>
    <mergeCell ref="F38:H38"/>
    <mergeCell ref="I38:K38"/>
    <mergeCell ref="L38:N38"/>
    <mergeCell ref="O38:Q38"/>
    <mergeCell ref="R38:U38"/>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AM28:AN28"/>
    <mergeCell ref="AM29:AN29"/>
    <mergeCell ref="AM30:AN30"/>
    <mergeCell ref="A31:E31"/>
    <mergeCell ref="AM31:AN32"/>
    <mergeCell ref="A32:E32"/>
    <mergeCell ref="AM22:AN22"/>
    <mergeCell ref="AM23:AN23"/>
    <mergeCell ref="AM24:AN24"/>
    <mergeCell ref="AM25:AN25"/>
    <mergeCell ref="AM26:AN26"/>
    <mergeCell ref="AM27:AN2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AM16:AN16"/>
    <mergeCell ref="AM17:AN17"/>
    <mergeCell ref="AK1:AN1"/>
    <mergeCell ref="M2:P2"/>
    <mergeCell ref="Q2:R2"/>
    <mergeCell ref="S2:T2"/>
    <mergeCell ref="U2:V2"/>
    <mergeCell ref="AK2:AN2"/>
    <mergeCell ref="AK3:AN3"/>
    <mergeCell ref="AK4:AN4"/>
    <mergeCell ref="AH5:AJ5"/>
  </mergeCells>
  <phoneticPr fontId="3"/>
  <dataValidations count="7">
    <dataValidation allowBlank="1" showInputMessage="1" sqref="B11" xr:uid="{7AC991A8-572D-49E7-A773-CB386DF80849}"/>
    <dataValidation type="list" allowBlank="1" showInputMessage="1" sqref="B12:B30" xr:uid="{56F2C00C-BDB9-4088-9234-410BCEDCC10F}">
      <formula1>INDIRECT($AK$1)</formula1>
    </dataValidation>
    <dataValidation operator="greaterThanOrEqual" allowBlank="1" showInputMessage="1" showErrorMessage="1" sqref="R37:R38 V37 Z37" xr:uid="{AF8BE0B0-22EF-43A7-AC49-E125E832939A}"/>
    <dataValidation type="whole" operator="greaterThanOrEqual" allowBlank="1" showInputMessage="1" showErrorMessage="1" sqref="D37:F38 I37:I38 O37:O38 L37:L38" xr:uid="{4D009EA7-DE41-463F-968F-33DD8C3D45C2}">
      <formula1>0</formula1>
    </dataValidation>
    <dataValidation type="list" allowBlank="1" showInputMessage="1" showErrorMessage="1" sqref="C11:C30" xr:uid="{28450FDD-F7C4-4964-990A-A8FD17E44CA6}">
      <formula1>"A,B,C,D"</formula1>
    </dataValidation>
    <dataValidation type="list" allowBlank="1" showInputMessage="1" showErrorMessage="1" sqref="AK3:AN3" xr:uid="{581A5997-7564-4DD7-847E-79FD7F6249D7}">
      <formula1>"４週,歴月"</formula1>
    </dataValidation>
    <dataValidation type="list" allowBlank="1" showInputMessage="1" showErrorMessage="1" sqref="AK4:AN4" xr:uid="{1E53ECFD-59F7-43FA-9B2B-4AC60CC5C1B6}">
      <formula1>"予定,実績"</formula1>
    </dataValidation>
  </dataValidations>
  <printOptions horizontalCentered="1" verticalCentered="1"/>
  <pageMargins left="0.196850393700787" right="0.196850393700787" top="0.39370078740157499" bottom="0.196850393700787" header="0.196850393700787" footer="0.39370078740157499"/>
  <pageSetup paperSize="9" scale="82" fitToWidth="0" fitToHeight="0" orientation="landscape" r:id="rId1"/>
  <headerFooter alignWithMargins="0">
    <oddHeader>&amp;L&amp;"ＭＳ ゴシック,標準"&amp;10（参考様式）</oddHeader>
  </headerFooter>
  <rowBreaks count="1" manualBreakCount="1">
    <brk id="34"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勤務形態一覧（特定相談支援・障害児相談支援）</vt:lpstr>
      <vt:lpstr>(記載例)勤務形態一覧</vt:lpstr>
      <vt:lpstr>'(記載例)勤務形態一覧'!Print_Area</vt:lpstr>
      <vt:lpstr>'勤務形態一覧（特定相談支援・障害児相談支援）'!Print_Area</vt:lpstr>
    </vt:vector>
  </TitlesOfParts>
  <Company>藤井寺市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竹田谷 知紗</dc:creator>
  <cp:lastModifiedBy>竹田谷 知紗</cp:lastModifiedBy>
  <dcterms:created xsi:type="dcterms:W3CDTF">2026-07-22T07:01:39Z</dcterms:created>
  <dcterms:modified xsi:type="dcterms:W3CDTF">2026-08-28T02:51:18Z</dcterms:modified>
</cp:coreProperties>
</file>